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ia.shimizu\Desktop\SÉRIES HISTÓRICAS - ATUALIZAÇÃO SITE\"/>
    </mc:Choice>
  </mc:AlternateContent>
  <bookViews>
    <workbookView xWindow="0" yWindow="0" windowWidth="28800" windowHeight="12135" firstSheet="117" activeTab="126"/>
  </bookViews>
  <sheets>
    <sheet name="ABACAXI-AL" sheetId="2" r:id="rId1"/>
    <sheet name="ABACAXI-PA" sheetId="3" r:id="rId2"/>
    <sheet name="ABACAXI-PB" sheetId="4" r:id="rId3"/>
    <sheet name="AÇAÍ-PA" sheetId="5" r:id="rId4"/>
    <sheet name="ALHO-RS" sheetId="6" r:id="rId5"/>
    <sheet name="ALHO-SC" sheetId="7" r:id="rId6"/>
    <sheet name="AMENDOIM-SP" sheetId="8" r:id="rId7"/>
    <sheet name="AMENDOIM-SP1" sheetId="9" r:id="rId8"/>
    <sheet name="ARROZ-AL" sheetId="10" r:id="rId9"/>
    <sheet name="ARROZ-RS" sheetId="11" r:id="rId10"/>
    <sheet name="ARROZ-RS1" sheetId="12" r:id="rId11"/>
    <sheet name="ARROZ-RS2" sheetId="13" r:id="rId12"/>
    <sheet name="ARROZ-SC" sheetId="14" r:id="rId13"/>
    <sheet name="ARROZ-SC1" sheetId="15" r:id="rId14"/>
    <sheet name="BANANA PRATA-BA" sheetId="16" r:id="rId15"/>
    <sheet name="BANANA PRATA-MG" sheetId="17" r:id="rId16"/>
    <sheet name="BANANA CATURRA-SC" sheetId="18" r:id="rId17"/>
    <sheet name="BATATA-MG" sheetId="19" r:id="rId18"/>
    <sheet name="BATATA-RS" sheetId="20" r:id="rId19"/>
    <sheet name="BATATA DOCE-RS" sheetId="21" r:id="rId20"/>
    <sheet name="BATATA DOCE-SP" sheetId="22" r:id="rId21"/>
    <sheet name="BORRACHA NATURAL-BA" sheetId="23" r:id="rId22"/>
    <sheet name="CACAU (AMÊNDOA)-BA" sheetId="24" r:id="rId23"/>
    <sheet name="CACAU (AMÊNDOA)-BA1" sheetId="25" r:id="rId24"/>
    <sheet name="CACAU (AMÊNDOA)-PA" sheetId="26" r:id="rId25"/>
    <sheet name="CAFÉ ARÁBICA-BA" sheetId="27" r:id="rId26"/>
    <sheet name="CAFÉ ARÁBICA-ES" sheetId="28" r:id="rId27"/>
    <sheet name="CAFÉ ARÁBICA-MG" sheetId="29" r:id="rId28"/>
    <sheet name="CAFÉ ARÁBICA-MG1" sheetId="30" r:id="rId29"/>
    <sheet name="CAFÉ ARÁBICA-PR" sheetId="31" r:id="rId30"/>
    <sheet name="CAFÉ CONILON-BA" sheetId="32" r:id="rId31"/>
    <sheet name="CAFFÉ CONILON-ES" sheetId="33" r:id="rId32"/>
    <sheet name="CAFÉ CONILON-ES1" sheetId="34" r:id="rId33"/>
    <sheet name="CAFÉ CONILON-ES2" sheetId="36" r:id="rId34"/>
    <sheet name="CAFÉ CONILON-ES3" sheetId="35" r:id="rId35"/>
    <sheet name="CAFÉ CONILON-RO" sheetId="37" r:id="rId36"/>
    <sheet name="CAFÉ CONILON-RO1" sheetId="38" r:id="rId37"/>
    <sheet name="CANA DE AÇÚCAR-MG" sheetId="39" r:id="rId38"/>
    <sheet name="CANA DE AÇÚCAR-MG1" sheetId="40" r:id="rId39"/>
    <sheet name="CANA DE AÇÚCAR-PE" sheetId="41" r:id="rId40"/>
    <sheet name="CANA DE AÇÚCAR-SP" sheetId="42" r:id="rId41"/>
    <sheet name="CAPRINOS E OVINOS-PE" sheetId="43" r:id="rId42"/>
    <sheet name="CAPRINOS E OVINOS-PI" sheetId="44" r:id="rId43"/>
    <sheet name="CAPRINOS E OVINOS-PI1" sheetId="45" r:id="rId44"/>
    <sheet name="CARÁ-PE" sheetId="46" r:id="rId45"/>
    <sheet name="INHAME-ES" sheetId="47" r:id="rId46"/>
    <sheet name="INHAME-MG" sheetId="48" r:id="rId47"/>
    <sheet name="INHAME-MG1" sheetId="49" r:id="rId48"/>
    <sheet name="INHAME-PE" sheetId="50" r:id="rId49"/>
    <sheet name="CASTANHA DE CAJÚ-CE" sheetId="51" r:id="rId50"/>
    <sheet name="CASTANHA DE CAJÚ-PI" sheetId="52" r:id="rId51"/>
    <sheet name="CASTANHA DE CAJÚ-RN" sheetId="53" r:id="rId52"/>
    <sheet name="CASULO DE SEDA-PR" sheetId="54" r:id="rId53"/>
    <sheet name="CEBOLA-SC" sheetId="55" r:id="rId54"/>
    <sheet name="ERVA-MATE-RS" sheetId="56" r:id="rId55"/>
    <sheet name="FEIJÃO CAUPI-BA" sheetId="57" r:id="rId56"/>
    <sheet name="FEIJÃO CAUPI-CE" sheetId="58" r:id="rId57"/>
    <sheet name="FEIJÃO COMUM CORES-PR" sheetId="59" r:id="rId58"/>
    <sheet name="FEIJÃO COMUM CORES-RO" sheetId="60" r:id="rId59"/>
    <sheet name="FEIJÃO COMUM CORES-SC" sheetId="61" r:id="rId60"/>
    <sheet name="FEIJÃO COMUM PRETO-PR" sheetId="62" r:id="rId61"/>
    <sheet name="FEIJÃO COMUM PRETO-SC" sheetId="63" r:id="rId62"/>
    <sheet name="GUARANÁ-AM" sheetId="65" r:id="rId63"/>
    <sheet name="GUARANÁ-AM-1" sheetId="64" r:id="rId64"/>
    <sheet name="GUARANÁ-BA" sheetId="66" r:id="rId65"/>
    <sheet name="JUTA-MALVA-AM" sheetId="68" r:id="rId66"/>
    <sheet name="JUTA-MALVA-AM1" sheetId="69" r:id="rId67"/>
    <sheet name="LARANJA-BA" sheetId="70" r:id="rId68"/>
    <sheet name="LARANJA-SP" sheetId="71" r:id="rId69"/>
    <sheet name="LARANJA-SP1" sheetId="72" r:id="rId70"/>
    <sheet name="LARANJA-RS" sheetId="73" r:id="rId71"/>
    <sheet name="LEITE-CE" sheetId="74" r:id="rId72"/>
    <sheet name="LEITE-GO" sheetId="75" r:id="rId73"/>
    <sheet name="LEITE-MG" sheetId="76" r:id="rId74"/>
    <sheet name="LEITE-MG1" sheetId="77" r:id="rId75"/>
    <sheet name="LEITE-MG2" sheetId="78" r:id="rId76"/>
    <sheet name="LEITE-MG3" sheetId="79" r:id="rId77"/>
    <sheet name="LEITE-MG4" sheetId="80" r:id="rId78"/>
    <sheet name="LEITE-PR" sheetId="81" r:id="rId79"/>
    <sheet name="LEITE-RO" sheetId="82" r:id="rId80"/>
    <sheet name="LEITE-RS" sheetId="84" r:id="rId81"/>
    <sheet name="LEITE-RS1" sheetId="85" r:id="rId82"/>
    <sheet name="LEITE-SC" sheetId="83" r:id="rId83"/>
    <sheet name="LEITE-SP" sheetId="86" r:id="rId84"/>
    <sheet name="LEITE-SP1" sheetId="87" r:id="rId85"/>
    <sheet name="MAÇÃ-SC" sheetId="88" r:id="rId86"/>
    <sheet name="MAMONA-BA" sheetId="89" r:id="rId87"/>
    <sheet name="MANDIOCA 1º CICLO-BA" sheetId="90" r:id="rId88"/>
    <sheet name="MANDIOCA 1º CICLO-MA" sheetId="91" r:id="rId89"/>
    <sheet name="MANDIOCA 1º CICLO-PR" sheetId="92" r:id="rId90"/>
    <sheet name="MANDIOCA 1º CICLO-PR1" sheetId="93" r:id="rId91"/>
    <sheet name="MANDIOCA 2º CICLO-AL" sheetId="94" r:id="rId92"/>
    <sheet name="MANDIOCA 2º CICLO-MS" sheetId="95" r:id="rId93"/>
    <sheet name="MANDIOCA 2º CICLO-PI" sheetId="96" r:id="rId94"/>
    <sheet name="MANDIOCA 2º CICLO-PR" sheetId="97" r:id="rId95"/>
    <sheet name="MANDIOCA 2º CICLO-PR1" sheetId="98" r:id="rId96"/>
    <sheet name="MANGA-BA" sheetId="99" r:id="rId97"/>
    <sheet name="MARACUJÁ-AL" sheetId="100" r:id="rId98"/>
    <sheet name="MARACUJÁ-CE" sheetId="101" r:id="rId99"/>
    <sheet name="MARACUJÁ-SC" sheetId="102" r:id="rId100"/>
    <sheet name="MARACUJÁ-SP" sheetId="103" r:id="rId101"/>
    <sheet name="MEL-MG" sheetId="104" r:id="rId102"/>
    <sheet name="MEL-PI" sheetId="105" r:id="rId103"/>
    <sheet name="MEL-SP" sheetId="106" r:id="rId104"/>
    <sheet name="MILHO-MG" sheetId="107" r:id="rId105"/>
    <sheet name="MILHO-PR" sheetId="108" r:id="rId106"/>
    <sheet name="MILHO-PR1" sheetId="109" r:id="rId107"/>
    <sheet name="MILHO-PR2" sheetId="110" r:id="rId108"/>
    <sheet name="MILHO-RS" sheetId="111" r:id="rId109"/>
    <sheet name="MILHO-RS1" sheetId="112" r:id="rId110"/>
    <sheet name="MILHO-SC" sheetId="113" r:id="rId111"/>
    <sheet name="MILHO-SE" sheetId="114" r:id="rId112"/>
    <sheet name="MILHO-SP" sheetId="115" r:id="rId113"/>
    <sheet name="PIMENTA DO REINO-ES" sheetId="116" r:id="rId114"/>
    <sheet name="SOJA-PR" sheetId="117" r:id="rId115"/>
    <sheet name="SOJA-PR1" sheetId="118" r:id="rId116"/>
    <sheet name="SOJA-RS" sheetId="119" r:id="rId117"/>
    <sheet name="SOJA-SP" sheetId="120" r:id="rId118"/>
    <sheet name="TANGERINA-PR" sheetId="121" r:id="rId119"/>
    <sheet name="TANGERINA-RS" sheetId="122" r:id="rId120"/>
    <sheet name="TOMATE-MG" sheetId="123" r:id="rId121"/>
    <sheet name="TOMATE-RJ" sheetId="124" r:id="rId122"/>
    <sheet name="TOMATE-SC" sheetId="125" r:id="rId123"/>
    <sheet name="TRIGO-PR" sheetId="126" r:id="rId124"/>
    <sheet name="TRIGO-PR1" sheetId="127" r:id="rId125"/>
    <sheet name="TRIGO-RS" sheetId="128" r:id="rId126"/>
    <sheet name="UVA-RS" sheetId="129" r:id="rId127"/>
  </sheets>
  <externalReferences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</externalReferences>
  <definedNames>
    <definedName name="\a" localSheetId="37">#REF!</definedName>
    <definedName name="\a" localSheetId="38">#REF!</definedName>
    <definedName name="\a" localSheetId="39">#REF!</definedName>
    <definedName name="\a" localSheetId="40">#REF!</definedName>
    <definedName name="\a" localSheetId="65">#REF!</definedName>
    <definedName name="\a" localSheetId="66">#REF!</definedName>
    <definedName name="\a" localSheetId="71">#REF!</definedName>
    <definedName name="\a" localSheetId="74">#REF!</definedName>
    <definedName name="\a" localSheetId="77">#REF!</definedName>
    <definedName name="\a" localSheetId="78">#REF!</definedName>
    <definedName name="\a" localSheetId="79">#REF!</definedName>
    <definedName name="\a" localSheetId="80">#REF!</definedName>
    <definedName name="\a" localSheetId="81">#REF!</definedName>
    <definedName name="\a" localSheetId="83">#REF!</definedName>
    <definedName name="\a" localSheetId="84">#REF!</definedName>
    <definedName name="\a" localSheetId="100">#REF!</definedName>
    <definedName name="\a" localSheetId="101">#REF!</definedName>
    <definedName name="\a" localSheetId="118">#REF!</definedName>
    <definedName name="\a">#REF!</definedName>
    <definedName name="Área_Cultivada" localSheetId="37">[2]Custeio!$E$10</definedName>
    <definedName name="Área_Cultivada" localSheetId="38">[3]Custeio!$E$10</definedName>
    <definedName name="Área_Cultivada" localSheetId="39">[4]Custeio!$E$10</definedName>
    <definedName name="Área_Cultivada" localSheetId="40">[5]Custeio!$E$10</definedName>
    <definedName name="Área_Cultivada" localSheetId="65">[9]Custeio!$E$10</definedName>
    <definedName name="Área_Cultivada" localSheetId="66">[11]Custeio!$E$10</definedName>
    <definedName name="Área_Cultivada" localSheetId="71">[13]Custeio!$E$10</definedName>
    <definedName name="Área_Cultivada" localSheetId="74">[18]Custeio!$E$10</definedName>
    <definedName name="Área_Cultivada" localSheetId="83">[28]Custeio!$E$10</definedName>
    <definedName name="Área_Cultivada" localSheetId="84">[28]Custeio!$E$10</definedName>
    <definedName name="Área_Cultivada" localSheetId="100">[31]Custeio!$E$10</definedName>
    <definedName name="Área_Cultivada" localSheetId="101">[33]Custeio!$E$10</definedName>
    <definedName name="Área_Cultivada" localSheetId="118">[34]Custeio!$E$10</definedName>
    <definedName name="Área_Cultivada">[1]Custeio!$E$10</definedName>
    <definedName name="_xlnm.Print_Area" localSheetId="21">'BORRACHA NATURAL-BA'!$A$1:$D$60</definedName>
    <definedName name="_xlnm.Print_Area" localSheetId="37">'CANA DE AÇÚCAR-MG'!$A$1:$D$58</definedName>
    <definedName name="_xlnm.Print_Area" localSheetId="38">'CANA DE AÇÚCAR-MG1'!$A$1:$D$58</definedName>
    <definedName name="_xlnm.Print_Area" localSheetId="39">'CANA DE AÇÚCAR-PE'!$A$1:$D$57</definedName>
    <definedName name="_xlnm.Print_Area" localSheetId="40">'CANA DE AÇÚCAR-SP'!$A$1:$D$58</definedName>
    <definedName name="_xlnm.Print_Area" localSheetId="65">'JUTA-MALVA-AM'!$A$1:$D$55</definedName>
    <definedName name="_xlnm.Print_Area" localSheetId="66">'JUTA-MALVA-AM1'!$A$1:$D$55</definedName>
    <definedName name="_xlnm.Print_Area" localSheetId="71">'LEITE-CE'!$A$1:$D$49</definedName>
    <definedName name="_xlnm.Print_Area" localSheetId="74">'LEITE-MG1'!$A$1:$D$49</definedName>
    <definedName name="_xlnm.Print_Area" localSheetId="77">'LEITE-MG4'!$A$1:$D$49</definedName>
    <definedName name="_xlnm.Print_Area" localSheetId="78">'LEITE-PR'!$A$1:$D$49</definedName>
    <definedName name="_xlnm.Print_Area" localSheetId="79">'LEITE-RO'!$A$1:$D$49</definedName>
    <definedName name="_xlnm.Print_Area" localSheetId="80">'LEITE-RS'!$A$1:$D$49</definedName>
    <definedName name="_xlnm.Print_Area" localSheetId="81">'LEITE-RS1'!$A$1:$D$49</definedName>
    <definedName name="_xlnm.Print_Area" localSheetId="83">'LEITE-SP'!$A$1:$D$49</definedName>
    <definedName name="_xlnm.Print_Area" localSheetId="84">'LEITE-SP1'!$A$1:$D$49</definedName>
    <definedName name="_xlnm.Print_Area" localSheetId="100">'MARACUJÁ-SP'!$A$1:$D$57</definedName>
    <definedName name="_xlnm.Print_Area" localSheetId="101">'MEL-MG'!$A$1:$D$72</definedName>
    <definedName name="_xlnm.Print_Area" localSheetId="118">'TANGERINA-PR'!$A$1:$D$75</definedName>
    <definedName name="Custeio" localSheetId="37">#REF!</definedName>
    <definedName name="Custeio" localSheetId="38">#REF!</definedName>
    <definedName name="Custeio" localSheetId="39">#REF!</definedName>
    <definedName name="Custeio" localSheetId="40">#REF!</definedName>
    <definedName name="Custeio" localSheetId="65">#REF!</definedName>
    <definedName name="Custeio" localSheetId="66">#REF!</definedName>
    <definedName name="Custeio" localSheetId="71">#REF!</definedName>
    <definedName name="Custeio" localSheetId="74">#REF!</definedName>
    <definedName name="Custeio" localSheetId="77">#REF!</definedName>
    <definedName name="Custeio" localSheetId="78">#REF!</definedName>
    <definedName name="Custeio" localSheetId="79">#REF!</definedName>
    <definedName name="Custeio" localSheetId="80">#REF!</definedName>
    <definedName name="Custeio" localSheetId="81">#REF!</definedName>
    <definedName name="Custeio" localSheetId="83">#REF!</definedName>
    <definedName name="Custeio" localSheetId="84">#REF!</definedName>
    <definedName name="Custeio" localSheetId="100">#REF!</definedName>
    <definedName name="Custeio" localSheetId="101">#REF!</definedName>
    <definedName name="Custeio" localSheetId="118">#REF!</definedName>
    <definedName name="Custeio">#REF!</definedName>
    <definedName name="NOTA_EXPLICATIV" localSheetId="37">#REF!</definedName>
    <definedName name="NOTA_EXPLICATIV" localSheetId="38">#REF!</definedName>
    <definedName name="NOTA_EXPLICATIV" localSheetId="39">#REF!</definedName>
    <definedName name="NOTA_EXPLICATIV" localSheetId="40">#REF!</definedName>
    <definedName name="NOTA_EXPLICATIV" localSheetId="65">#REF!</definedName>
    <definedName name="NOTA_EXPLICATIV" localSheetId="66">#REF!</definedName>
    <definedName name="NOTA_EXPLICATIV" localSheetId="71">#REF!</definedName>
    <definedName name="NOTA_EXPLICATIV" localSheetId="74">#REF!</definedName>
    <definedName name="NOTA_EXPLICATIV" localSheetId="77">#REF!</definedName>
    <definedName name="NOTA_EXPLICATIV" localSheetId="78">#REF!</definedName>
    <definedName name="NOTA_EXPLICATIV" localSheetId="79">#REF!</definedName>
    <definedName name="NOTA_EXPLICATIV" localSheetId="80">#REF!</definedName>
    <definedName name="NOTA_EXPLICATIV" localSheetId="81">#REF!</definedName>
    <definedName name="NOTA_EXPLICATIV" localSheetId="83">#REF!</definedName>
    <definedName name="NOTA_EXPLICATIV" localSheetId="84">#REF!</definedName>
    <definedName name="NOTA_EXPLICATIV" localSheetId="100">#REF!</definedName>
    <definedName name="NOTA_EXPLICATIV" localSheetId="101">#REF!</definedName>
    <definedName name="NOTA_EXPLICATIV" localSheetId="118">#REF!</definedName>
    <definedName name="NOTA_EXPLICATIV">#REF!</definedName>
    <definedName name="Preço_da_terra" localSheetId="65">[9]Custeio!$D$3</definedName>
    <definedName name="Preço_da_terra" localSheetId="66">[11]Custeio!$D$3</definedName>
    <definedName name="Preço_da_terra" localSheetId="71">[13]Custeio!$D$3</definedName>
    <definedName name="Preço_da_terra" localSheetId="74">[18]Custeio!$D$3</definedName>
    <definedName name="Preço_da_terra" localSheetId="83">[28]Custeio!$D$3</definedName>
    <definedName name="Preço_da_terra" localSheetId="84">[28]Custeio!$D$3</definedName>
    <definedName name="Preço_da_terra" localSheetId="96">[30]Custeio!$D$3</definedName>
    <definedName name="Preço_da_terra" localSheetId="100">[31]Custeio!$D$3</definedName>
    <definedName name="Preço_da_terra" localSheetId="101">[33]Custeio!$D$3</definedName>
    <definedName name="Preço_da_terra" localSheetId="118">[34]Custeio!$D$3</definedName>
    <definedName name="Preço_da_terra">[1]Custeio!$D$3</definedName>
    <definedName name="Produtividade_Media" localSheetId="37">[2]Custeio!$E$11</definedName>
    <definedName name="Produtividade_Media" localSheetId="38">[3]Custeio!$E$11</definedName>
    <definedName name="Produtividade_Media" localSheetId="39">[4]Custeio!$E$11</definedName>
    <definedName name="Produtividade_Media" localSheetId="40">[5]Custeio!$E$11</definedName>
    <definedName name="Produtividade_Media" localSheetId="65">[9]Custeio!$E$11</definedName>
    <definedName name="Produtividade_Media" localSheetId="66">[11]Custeio!$E$11</definedName>
    <definedName name="Produtividade_Media" localSheetId="71">[14]Custeio!$E$9</definedName>
    <definedName name="Produtividade_Media" localSheetId="74">[14]Custeio!$E$9</definedName>
    <definedName name="Produtividade_Media" localSheetId="77">[14]Custeio!$E$9</definedName>
    <definedName name="Produtividade_Media" localSheetId="78">#NAME?</definedName>
    <definedName name="Produtividade_Media" localSheetId="79">[14]Custeio!$E$9</definedName>
    <definedName name="Produtividade_Media" localSheetId="80">[14]Custeio!$E$9</definedName>
    <definedName name="Produtividade_Media" localSheetId="81">#NAME?</definedName>
    <definedName name="Produtividade_Media" localSheetId="83">[14]Custeio!$E$9</definedName>
    <definedName name="Produtividade_Media" localSheetId="84">[14]Custeio!$E$9</definedName>
    <definedName name="Produtividade_Media" localSheetId="96">[30]Custeio!$E$11</definedName>
    <definedName name="Produtividade_Media" localSheetId="100">[31]Custeio!$E$11</definedName>
    <definedName name="Produtividade_Media" localSheetId="101">[33]Custeio!$E$11</definedName>
    <definedName name="Produtividade_Media" localSheetId="118">[34]Custeio!$E$11</definedName>
    <definedName name="Produtividade_Media">[1]Custeio!$E$11</definedName>
    <definedName name="Saca" localSheetId="37">[2]Entrada!$B$1</definedName>
    <definedName name="Saca" localSheetId="38">[3]Entrada!$B$1</definedName>
    <definedName name="Saca" localSheetId="39">[4]Entrada!$B$1</definedName>
    <definedName name="Saca" localSheetId="40">[5]Entrada!$B$1</definedName>
    <definedName name="Saca" localSheetId="65">[9]Entrada!$B$1</definedName>
    <definedName name="Saca" localSheetId="66">[11]Entrada!$B$1</definedName>
    <definedName name="Saca" localSheetId="71">[14]Entrada!$B$1</definedName>
    <definedName name="Saca" localSheetId="74">[14]Entrada!$B$1</definedName>
    <definedName name="Saca" localSheetId="77">[14]Entrada!$B$1</definedName>
    <definedName name="Saca" localSheetId="78">#NAME?</definedName>
    <definedName name="Saca" localSheetId="79">[14]Entrada!$B$1</definedName>
    <definedName name="Saca" localSheetId="80">[14]Entrada!$B$1</definedName>
    <definedName name="Saca" localSheetId="81">#NAME?</definedName>
    <definedName name="Saca" localSheetId="83">[14]Entrada!$B$1</definedName>
    <definedName name="Saca" localSheetId="84">[14]Entrada!$B$1</definedName>
    <definedName name="Saca" localSheetId="96">[30]Entrada!$B$1</definedName>
    <definedName name="Saca" localSheetId="100">[31]Entrada!$B$1</definedName>
    <definedName name="Saca" localSheetId="101">[33]Entrada!$B$1</definedName>
    <definedName name="Saca" localSheetId="118">[34]Entrada!$B$1</definedName>
    <definedName name="Saca">[1]Entrada!$B$1</definedName>
    <definedName name="TABELA_1" localSheetId="37">#REF!</definedName>
    <definedName name="TABELA_1" localSheetId="38">#REF!</definedName>
    <definedName name="TABELA_1" localSheetId="39">#REF!</definedName>
    <definedName name="TABELA_1" localSheetId="40">#REF!</definedName>
    <definedName name="TABELA_1" localSheetId="65">#REF!</definedName>
    <definedName name="TABELA_1" localSheetId="66">#REF!</definedName>
    <definedName name="TABELA_1" localSheetId="71">#REF!</definedName>
    <definedName name="TABELA_1" localSheetId="74">#REF!</definedName>
    <definedName name="TABELA_1" localSheetId="77">#REF!</definedName>
    <definedName name="TABELA_1" localSheetId="78">#REF!</definedName>
    <definedName name="TABELA_1" localSheetId="79">#REF!</definedName>
    <definedName name="TABELA_1" localSheetId="80">#REF!</definedName>
    <definedName name="TABELA_1" localSheetId="81">#REF!</definedName>
    <definedName name="TABELA_1" localSheetId="83">#REF!</definedName>
    <definedName name="TABELA_1" localSheetId="84">#REF!</definedName>
    <definedName name="TABELA_1" localSheetId="100">#REF!</definedName>
    <definedName name="TABELA_1" localSheetId="101">#REF!</definedName>
    <definedName name="TABELA_1" localSheetId="118">#REF!</definedName>
    <definedName name="TABELA_1">#REF!</definedName>
    <definedName name="TABELA_2" localSheetId="37">#REF!</definedName>
    <definedName name="TABELA_2" localSheetId="38">#REF!</definedName>
    <definedName name="TABELA_2" localSheetId="39">#REF!</definedName>
    <definedName name="TABELA_2" localSheetId="40">#REF!</definedName>
    <definedName name="TABELA_2" localSheetId="65">#REF!</definedName>
    <definedName name="TABELA_2" localSheetId="66">#REF!</definedName>
    <definedName name="TABELA_2" localSheetId="71">#REF!</definedName>
    <definedName name="TABELA_2" localSheetId="74">#REF!</definedName>
    <definedName name="TABELA_2" localSheetId="77">#REF!</definedName>
    <definedName name="TABELA_2" localSheetId="78">#REF!</definedName>
    <definedName name="TABELA_2" localSheetId="79">#REF!</definedName>
    <definedName name="TABELA_2" localSheetId="80">#REF!</definedName>
    <definedName name="TABELA_2" localSheetId="81">#REF!</definedName>
    <definedName name="TABELA_2" localSheetId="83">#REF!</definedName>
    <definedName name="TABELA_2" localSheetId="84">#REF!</definedName>
    <definedName name="TABELA_2" localSheetId="100">#REF!</definedName>
    <definedName name="TABELA_2" localSheetId="101">#REF!</definedName>
    <definedName name="TABELA_2" localSheetId="118">#REF!</definedName>
    <definedName name="TABELA_2">#REF!</definedName>
    <definedName name="Vida_útil_do_pomar" localSheetId="37">[2]Entrada!$B$10</definedName>
    <definedName name="Vida_útil_do_pomar" localSheetId="38">[3]Entrada!$B$10</definedName>
    <definedName name="Vida_útil_do_pomar" localSheetId="40">[5]Entrada!$B$10</definedName>
    <definedName name="Vida_útil_do_pomar" localSheetId="65">[9]Entrada!$B$10</definedName>
    <definedName name="Vida_útil_do_pomar" localSheetId="66">[11]Entrada!$B$10</definedName>
    <definedName name="Vida_útil_do_pomar" localSheetId="71">[13]Entrada!$B$10</definedName>
    <definedName name="Vida_útil_do_pomar" localSheetId="74">[18]Entrada!$B$10</definedName>
    <definedName name="Vida_útil_do_pomar" localSheetId="83">[28]Entrada!$B$10</definedName>
    <definedName name="Vida_útil_do_pomar" localSheetId="84">[28]Entrada!$B$10</definedName>
    <definedName name="Vida_útil_do_pomar" localSheetId="100">[31]Entrada!$B$10</definedName>
    <definedName name="Vida_útil_do_pomar" localSheetId="101">[33]Entrada!$B$10</definedName>
    <definedName name="Vida_útil_do_pomar" localSheetId="118">[34]Entrada!$B$10</definedName>
    <definedName name="Vida_útil_do_pomar">[1]Entrada!$B$10</definedName>
    <definedName name="Z_7F82B2E0_4580_11D5_873D_00105A060375_.wvu.PrintArea" localSheetId="21" hidden="1">'BORRACHA NATURAL-BA'!$A$1:$D$60</definedName>
    <definedName name="Z_7F82B2E0_4580_11D5_873D_00105A060375_.wvu.PrintArea" localSheetId="37" hidden="1">'CANA DE AÇÚCAR-MG'!$A$1:$D$58</definedName>
    <definedName name="Z_7F82B2E0_4580_11D5_873D_00105A060375_.wvu.PrintArea" localSheetId="38" hidden="1">'CANA DE AÇÚCAR-MG1'!$A$1:$D$58</definedName>
    <definedName name="Z_7F82B2E0_4580_11D5_873D_00105A060375_.wvu.PrintArea" localSheetId="39" hidden="1">'CANA DE AÇÚCAR-PE'!$A$1:$D$57</definedName>
    <definedName name="Z_7F82B2E0_4580_11D5_873D_00105A060375_.wvu.PrintArea" localSheetId="40" hidden="1">'CANA DE AÇÚCAR-SP'!$A$1:$D$58</definedName>
    <definedName name="Z_7F82B2E0_4580_11D5_873D_00105A060375_.wvu.PrintArea" localSheetId="65" hidden="1">'JUTA-MALVA-AM'!$A$1:$D$55</definedName>
    <definedName name="Z_7F82B2E0_4580_11D5_873D_00105A060375_.wvu.PrintArea" localSheetId="66" hidden="1">'JUTA-MALVA-AM1'!$A$1:$D$55</definedName>
    <definedName name="Z_7F82B2E0_4580_11D5_873D_00105A060375_.wvu.PrintArea" localSheetId="71" hidden="1">'LEITE-CE'!$A$1:$D$49</definedName>
    <definedName name="Z_7F82B2E0_4580_11D5_873D_00105A060375_.wvu.PrintArea" localSheetId="74" hidden="1">'LEITE-MG1'!$A$1:$D$49</definedName>
    <definedName name="Z_7F82B2E0_4580_11D5_873D_00105A060375_.wvu.PrintArea" localSheetId="77" hidden="1">'LEITE-MG4'!$A$1:$D$49</definedName>
    <definedName name="Z_7F82B2E0_4580_11D5_873D_00105A060375_.wvu.PrintArea" localSheetId="78" hidden="1">'LEITE-PR'!$A$1:$D$49</definedName>
    <definedName name="Z_7F82B2E0_4580_11D5_873D_00105A060375_.wvu.PrintArea" localSheetId="79" hidden="1">'LEITE-RO'!$A$1:$D$49</definedName>
    <definedName name="Z_7F82B2E0_4580_11D5_873D_00105A060375_.wvu.PrintArea" localSheetId="80" hidden="1">'LEITE-RS'!$A$1:$D$49</definedName>
    <definedName name="Z_7F82B2E0_4580_11D5_873D_00105A060375_.wvu.PrintArea" localSheetId="81" hidden="1">'LEITE-RS1'!$A$1:$D$49</definedName>
    <definedName name="Z_7F82B2E0_4580_11D5_873D_00105A060375_.wvu.PrintArea" localSheetId="83" hidden="1">'LEITE-SP'!$A$1:$D$49</definedName>
    <definedName name="Z_7F82B2E0_4580_11D5_873D_00105A060375_.wvu.PrintArea" localSheetId="84" hidden="1">'LEITE-SP1'!$A$1:$D$49</definedName>
    <definedName name="Z_7F82B2E0_4580_11D5_873D_00105A060375_.wvu.PrintArea" localSheetId="100" hidden="1">'MARACUJÁ-SP'!$A$1:$D$57</definedName>
    <definedName name="Z_7F82B2E0_4580_11D5_873D_00105A060375_.wvu.PrintArea" localSheetId="101" hidden="1">'MEL-MG'!$A$1:$D$72</definedName>
    <definedName name="Z_7F82B2E0_4580_11D5_873D_00105A060375_.wvu.PrintArea" localSheetId="118" hidden="1">'TANGERINA-PR'!$A$1:$D$75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99" l="1"/>
  <c r="C9" i="99"/>
  <c r="B9" i="99"/>
  <c r="C7" i="99"/>
  <c r="B6" i="99"/>
  <c r="A5" i="99"/>
  <c r="A4" i="99"/>
  <c r="A3" i="99"/>
  <c r="A2" i="99"/>
  <c r="A1" i="99"/>
  <c r="B7" i="83" l="1"/>
  <c r="B6" i="83"/>
  <c r="A5" i="83"/>
  <c r="A4" i="83"/>
  <c r="A3" i="83"/>
  <c r="B7" i="79"/>
  <c r="B6" i="79"/>
  <c r="A5" i="79"/>
  <c r="A4" i="79"/>
  <c r="A3" i="79"/>
  <c r="B7" i="78" l="1"/>
  <c r="B6" i="78"/>
  <c r="A5" i="78"/>
  <c r="A4" i="78"/>
  <c r="A3" i="78"/>
  <c r="C52" i="77"/>
  <c r="B52" i="77"/>
  <c r="B51" i="77"/>
  <c r="B53" i="77" s="1"/>
  <c r="B46" i="77"/>
  <c r="B45" i="77"/>
  <c r="B47" i="77" s="1"/>
  <c r="C44" i="77"/>
  <c r="B44" i="77"/>
  <c r="B41" i="77"/>
  <c r="B40" i="77"/>
  <c r="C39" i="77"/>
  <c r="B39" i="77"/>
  <c r="C38" i="77"/>
  <c r="B38" i="77"/>
  <c r="B42" i="77" s="1"/>
  <c r="B48" i="77" s="1"/>
  <c r="C31" i="77"/>
  <c r="B31" i="77"/>
  <c r="D30" i="77"/>
  <c r="C30" i="77"/>
  <c r="B30" i="77"/>
  <c r="E30" i="77" s="1"/>
  <c r="C29" i="77"/>
  <c r="B29" i="77"/>
  <c r="C28" i="77"/>
  <c r="B28" i="77"/>
  <c r="C27" i="77"/>
  <c r="B27" i="77"/>
  <c r="C26" i="77"/>
  <c r="B26" i="77"/>
  <c r="C25" i="77"/>
  <c r="B25" i="77"/>
  <c r="D24" i="77"/>
  <c r="C24" i="77"/>
  <c r="B24" i="77"/>
  <c r="E24" i="77" s="1"/>
  <c r="C23" i="77"/>
  <c r="B23" i="77"/>
  <c r="D22" i="77"/>
  <c r="C22" i="77"/>
  <c r="B22" i="77"/>
  <c r="E22" i="77" s="1"/>
  <c r="C21" i="77"/>
  <c r="B21" i="77"/>
  <c r="C20" i="77"/>
  <c r="B20" i="77"/>
  <c r="D19" i="77"/>
  <c r="C19" i="77"/>
  <c r="B19" i="77"/>
  <c r="E19" i="77" s="1"/>
  <c r="C18" i="77"/>
  <c r="B18" i="77"/>
  <c r="D17" i="77"/>
  <c r="C17" i="77"/>
  <c r="B17" i="77"/>
  <c r="E17" i="77" s="1"/>
  <c r="D16" i="77"/>
  <c r="C16" i="77"/>
  <c r="B16" i="77"/>
  <c r="E16" i="77" s="1"/>
  <c r="D15" i="77"/>
  <c r="C15" i="77"/>
  <c r="B15" i="77"/>
  <c r="E15" i="77" s="1"/>
  <c r="D14" i="77"/>
  <c r="C14" i="77"/>
  <c r="B14" i="77"/>
  <c r="E14" i="77" s="1"/>
  <c r="D13" i="77"/>
  <c r="C13" i="77"/>
  <c r="B13" i="77"/>
  <c r="E13" i="77" s="1"/>
  <c r="C12" i="77"/>
  <c r="C32" i="77" s="1"/>
  <c r="B12" i="77"/>
  <c r="B32" i="77" s="1"/>
  <c r="B7" i="77"/>
  <c r="B6" i="77"/>
  <c r="A5" i="77"/>
  <c r="A4" i="77"/>
  <c r="A3" i="77"/>
  <c r="B7" i="76"/>
  <c r="B6" i="76"/>
  <c r="A5" i="76"/>
  <c r="A4" i="76"/>
  <c r="A3" i="76"/>
  <c r="C42" i="77" l="1"/>
  <c r="C48" i="77" s="1"/>
  <c r="B34" i="77"/>
  <c r="C41" i="77"/>
  <c r="C46" i="77"/>
  <c r="C51" i="77"/>
  <c r="C53" i="77" s="1"/>
  <c r="C40" i="77"/>
  <c r="C45" i="77"/>
  <c r="C47" i="77" s="1"/>
  <c r="B7" i="75"/>
  <c r="B6" i="75"/>
  <c r="A5" i="75"/>
  <c r="A4" i="75"/>
  <c r="A3" i="75"/>
  <c r="B35" i="77" l="1"/>
  <c r="C34" i="77"/>
  <c r="C35" i="77" s="1"/>
  <c r="C36" i="77" s="1"/>
  <c r="C49" i="77" s="1"/>
  <c r="C54" i="77" s="1"/>
  <c r="B7" i="45"/>
  <c r="B6" i="45"/>
  <c r="A5" i="45"/>
  <c r="A4" i="45"/>
  <c r="A3" i="45"/>
  <c r="E35" i="77" l="1"/>
  <c r="B36" i="77"/>
  <c r="B7" i="44"/>
  <c r="B6" i="44"/>
  <c r="A5" i="44"/>
  <c r="A4" i="44"/>
  <c r="A3" i="44"/>
  <c r="E36" i="77" l="1"/>
  <c r="B49" i="77"/>
  <c r="B54" i="77" s="1"/>
  <c r="E25" i="77"/>
  <c r="E20" i="77"/>
  <c r="E26" i="77"/>
  <c r="E18" i="77"/>
  <c r="E31" i="77"/>
  <c r="E29" i="77"/>
  <c r="E27" i="77"/>
  <c r="E28" i="77"/>
  <c r="E23" i="77"/>
  <c r="E32" i="77"/>
  <c r="E12" i="77"/>
  <c r="E21" i="77"/>
  <c r="E34" i="77"/>
  <c r="B7" i="43"/>
  <c r="B6" i="43"/>
  <c r="A5" i="43"/>
  <c r="A4" i="43"/>
  <c r="A3" i="43"/>
  <c r="D44" i="77" l="1"/>
  <c r="D39" i="77"/>
  <c r="D38" i="77"/>
  <c r="D31" i="77"/>
  <c r="D29" i="77"/>
  <c r="D28" i="77"/>
  <c r="D27" i="77"/>
  <c r="D26" i="77"/>
  <c r="D25" i="77"/>
  <c r="D23" i="77"/>
  <c r="D21" i="77"/>
  <c r="D20" i="77"/>
  <c r="D18" i="77"/>
  <c r="D12" i="77"/>
  <c r="D51" i="77"/>
  <c r="D53" i="77" s="1"/>
  <c r="D45" i="77"/>
  <c r="D48" i="77"/>
  <c r="D46" i="77"/>
  <c r="D40" i="77"/>
  <c r="D41" i="77"/>
  <c r="D52" i="77"/>
  <c r="D34" i="77"/>
  <c r="D35" i="77"/>
  <c r="D42" i="77" l="1"/>
  <c r="D32" i="77"/>
  <c r="D36" i="77" s="1"/>
  <c r="D49" i="77" s="1"/>
  <c r="D54" i="77" s="1"/>
  <c r="D47" i="77"/>
</calcChain>
</file>

<file path=xl/comments1.xml><?xml version="1.0" encoding="utf-8"?>
<comments xmlns="http://schemas.openxmlformats.org/spreadsheetml/2006/main">
  <authors>
    <author>XXX</author>
  </authors>
  <commentList>
    <comment ref="A48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10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</rPr>
          <t>XXX:</t>
        </r>
        <r>
          <rPr>
            <sz val="8"/>
            <color indexed="81"/>
            <rFont val="Tahoma"/>
          </rPr>
          <t xml:space="preserve">
Considerando que apenas as máquinas e implementos são segurados, e não as benfeirorias.</t>
        </r>
      </text>
    </comment>
  </commentList>
</comments>
</file>

<file path=xl/comments11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12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9"/>
            <rFont val="Tahoma"/>
          </rPr>
          <t>XXX:</t>
        </r>
        <r>
          <rPr>
            <sz val="9"/>
            <rFont val="Tahoma"/>
          </rPr>
          <t xml:space="preserve">
XXX:
Considerando que apenas as máquinas e implementos são segurados, e não as benfeirorias.</t>
        </r>
      </text>
    </comment>
  </commentList>
</comments>
</file>

<file path=xl/comments13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14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15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2.xml><?xml version="1.0" encoding="utf-8"?>
<comments xmlns="http://schemas.openxmlformats.org/spreadsheetml/2006/main">
  <authors>
    <author>XXX</author>
  </authors>
  <commentList>
    <comment ref="A48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3.xml><?xml version="1.0" encoding="utf-8"?>
<comments xmlns="http://schemas.openxmlformats.org/spreadsheetml/2006/main">
  <authors>
    <author>XXX</author>
  </authors>
  <commentList>
    <comment ref="A48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4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5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6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7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8.xml><?xml version="1.0" encoding="utf-8"?>
<comments xmlns="http://schemas.openxmlformats.org/spreadsheetml/2006/main">
  <authors>
    <author>ANTONIO ADELCO DA CONCEICAO</author>
    <author>XXX</author>
  </authors>
  <commentList>
    <comment ref="A44" authorId="0" shapeId="0">
      <text>
        <r>
          <rPr>
            <b/>
            <sz val="9"/>
            <color indexed="81"/>
            <rFont val="Segoe UI"/>
            <family val="2"/>
          </rPr>
          <t>ANTONIO ADELCO DA CONCEICAO:</t>
        </r>
        <r>
          <rPr>
            <sz val="9"/>
            <color indexed="81"/>
            <rFont val="Segoe UI"/>
            <family val="2"/>
          </rPr>
          <t xml:space="preserve">
Capatazia, que para o contexto em questão, está relacionado a Capataz, aquele que é responsável pela administração de uma fazenda ou de uma propriedade situada na zona rural.</t>
        </r>
      </text>
    </comment>
    <comment ref="B46" authorId="1" shape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Considerando que apenas as máquinas e implementos são segurados, e não as benfeirorias.</t>
        </r>
      </text>
    </comment>
  </commentList>
</comments>
</file>

<file path=xl/comments9.xml><?xml version="1.0" encoding="utf-8"?>
<comments xmlns="http://schemas.openxmlformats.org/spreadsheetml/2006/main">
  <authors>
    <author>XXX</author>
  </authors>
  <commentList>
    <comment ref="B46" authorId="0" shapeId="0">
      <text>
        <r>
          <rPr>
            <b/>
            <sz val="9"/>
            <rFont val="Tahoma"/>
          </rPr>
          <t>XXX:</t>
        </r>
        <r>
          <rPr>
            <sz val="9"/>
            <rFont val="Tahoma"/>
          </rPr>
          <t xml:space="preserve">
XXX:
Considerando que apenas as máquinas e implementos são segurados, e não as benfeirorias.</t>
        </r>
      </text>
    </comment>
  </commentList>
</comments>
</file>

<file path=xl/sharedStrings.xml><?xml version="1.0" encoding="utf-8"?>
<sst xmlns="http://schemas.openxmlformats.org/spreadsheetml/2006/main" count="8701" uniqueCount="589">
  <si>
    <t xml:space="preserve">                                       Custo de Produção - Resumo</t>
  </si>
  <si>
    <t xml:space="preserve">                                       AGRICULTURA FAMILIAR - ABACAXI - PLANTIO CONVENCIONAL - MÉDIA TECNOLOGIA</t>
  </si>
  <si>
    <t xml:space="preserve">                                       1ª SAFRA - 2021/22 - Arapiraca - AL</t>
  </si>
  <si>
    <t>Ciclo de Cultura: ANUAL</t>
  </si>
  <si>
    <t>Tipo do Relatório: Estimado</t>
  </si>
  <si>
    <t>Mês/Ano: Março/2021</t>
  </si>
  <si>
    <t/>
  </si>
  <si>
    <t>Produtividade Média: 32000,00 un/ha</t>
  </si>
  <si>
    <t>Ex-Ant</t>
  </si>
  <si>
    <t>DISCRIMINAÇÃO</t>
  </si>
  <si>
    <t>CUSTO POR HA</t>
  </si>
  <si>
    <t>CUSTO / un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</si>
  <si>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</si>
  <si>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</si>
  <si>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</si>
  <si>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</si>
  <si>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</si>
  <si>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</si>
  <si>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</si>
  <si>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</si>
  <si>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</si>
  <si>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</si>
  <si>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</si>
  <si>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</si>
  <si>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</si>
  <si>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</si>
  <si>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</si>
  <si>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</si>
  <si>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</si>
  <si>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</si>
  <si>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</si>
  <si>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</si>
  <si>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</si>
  <si>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TOTAL DAS DESPESAS DE CUSTEIO (A)</t>
  </si>
  <si>
    <t>II - OUTRAS DESPESAS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</si>
  <si>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</si>
  <si>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</si>
  <si>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</si>
  <si>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</si>
  <si>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</si>
  <si>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</si>
  <si>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</si>
  <si>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</si>
  <si>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</t>
  </si>
  <si>
    <t>23 - CESSR</t>
  </si>
  <si>
    <t>TOTAL DAS OUTRAS DESPESAS (B)</t>
  </si>
  <si>
    <t>III - DESPESAS FINANCEIRAS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</si>
  <si>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</si>
  <si>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</si>
  <si>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</si>
  <si>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</si>
  <si>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</si>
  <si>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</si>
  <si>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</si>
  <si>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TOTAL DE DEPRECIAÇÕES (E)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</si>
  <si>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</si>
  <si>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</si>
  <si>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</si>
  <si>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</si>
  <si>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</si>
  <si>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TOTAL DE OUTROS CUSTOS FIXOS (F)</t>
  </si>
  <si>
    <t>CUSTO FIXO (E+F=G)</t>
  </si>
  <si>
    <t>CUSTO OPERACIONAL (D+G=H)</t>
  </si>
  <si>
    <t>VI - RENDA DE FATORES</t>
  </si>
  <si>
    <t>32 - Remuneração esperada sobre o capital fixo</t>
  </si>
  <si>
    <t>33 - Terra Própria</t>
  </si>
  <si>
    <t>TOTAL DE RENDA DE FATORES (F)</t>
  </si>
  <si>
    <t>CUSTO TOTAL (H+I=J)</t>
  </si>
  <si>
    <t>Elaboração: CONAB/DIPAI/SUINF/GECUP</t>
  </si>
  <si>
    <t xml:space="preserve">                                       SAFRA ANUAL - 2021 - Conceição do Araguaia - PA</t>
  </si>
  <si>
    <t>Produtividade Média: 27500,00 kg/ha</t>
  </si>
  <si>
    <t>CUSTO /  1.000 kg</t>
  </si>
  <si>
    <t xml:space="preserve">                                       1ª SAFRA - 2021/22 - Santa Rita - PB</t>
  </si>
  <si>
    <t>Produtividade Média: 44,00 t</t>
  </si>
  <si>
    <t>CUSTO / t</t>
  </si>
  <si>
    <t xml:space="preserve">                                       AGRICULTURA FAMILIAR - AÇAÍ - PLANTIO CONVENCIONAL - CULTIVADA</t>
  </si>
  <si>
    <t xml:space="preserve">                                       SAFRA ANUAL - 2021 - Igarapé-Miri - PA</t>
  </si>
  <si>
    <t>Ciclo de Cultura: PERMANENTE</t>
  </si>
  <si>
    <t>Etapa de Cultivo: PRODUÇÃO</t>
  </si>
  <si>
    <t>Produtividade Média: 8000,00 kg/ha</t>
  </si>
  <si>
    <t>CUSTO / kg</t>
  </si>
  <si>
    <t>28 - Exaustão do cultivo</t>
  </si>
  <si>
    <t>29 - Manutenção Periódica Benfeitorias/Instalações</t>
  </si>
  <si>
    <t>30 - Encargos Sociais</t>
  </si>
  <si>
    <t>31 - Seguro do capital fixo</t>
  </si>
  <si>
    <t>32 - Arrendamento</t>
  </si>
  <si>
    <t>33 - Remuneração esperada sobre o capital fixo</t>
  </si>
  <si>
    <t>34 - Remuneração esperada sobre o cultivo</t>
  </si>
  <si>
    <t>35 - Terra Própria</t>
  </si>
  <si>
    <t xml:space="preserve">                                       AGRICULTURA FAMILIAR - ALHO - PLANTIO CONVENCIONAL - ALTA TECNOLOGIA</t>
  </si>
  <si>
    <t xml:space="preserve">                                       2ª SAFRA - 2021/21 - Flores da Cunha - RS</t>
  </si>
  <si>
    <t>Produtividade Média: 10000,00 kg/ha</t>
  </si>
  <si>
    <t xml:space="preserve">                                       AGRICULTURA FAMILIAR - ALHO - PLANTIO CONVENCIONAL - IRRIGADO</t>
  </si>
  <si>
    <t xml:space="preserve">                                       SAFRA DE INVERNO - 2021/21 - Frei Rogério - SC</t>
  </si>
  <si>
    <t>Produtividade Média: 9000,00 kg/ha</t>
  </si>
  <si>
    <t>Ex-Post</t>
  </si>
  <si>
    <t>CUSTO /  10 kg</t>
  </si>
  <si>
    <t xml:space="preserve">                                       AGRICULTURA EMPRESARIAL - AMENDOIM - PLANTIO CONVENCIONAL - RASTEIRO - ALTA TECNOLOGIA</t>
  </si>
  <si>
    <t xml:space="preserve">                                       1ª SAFRA - 2021/22 - Jaboticabal - SP</t>
  </si>
  <si>
    <t>Produtividade Média: 4125,00 kg/ha</t>
  </si>
  <si>
    <t>CUSTO /  25 kg</t>
  </si>
  <si>
    <t xml:space="preserve">                                       1ª SAFRA - 2021/22 - Tupã - SP</t>
  </si>
  <si>
    <t>Produtividade Média: 4250,00 kg/ha</t>
  </si>
  <si>
    <t xml:space="preserve">                                       AGRICULTURA FAMILIAR - ARROZ - PLANTIO CONVENCIONAL - IRRIGADO</t>
  </si>
  <si>
    <t xml:space="preserve">                                       2ª SAFRA - 2021/21 - Penedo - AL</t>
  </si>
  <si>
    <t>Produtividade Média: 7500,00 kg/ha</t>
  </si>
  <si>
    <t>CUSTO /  50 kg</t>
  </si>
  <si>
    <t xml:space="preserve">                                       AGRICULTURA FAMILIAR - ARROZ - CULTIVO MÍNIMO - IRRIGADO</t>
  </si>
  <si>
    <t xml:space="preserve">                                       1ª SAFRA - 2021/22 - Cachoeira do Sul - RS</t>
  </si>
  <si>
    <t>Produtividade Média: 7300,00 kg/ha</t>
  </si>
  <si>
    <t xml:space="preserve">                                       AGRICULTURA FAMILIAR - ARROZ - PLANTIO DIRETO - IRRIGADO</t>
  </si>
  <si>
    <t xml:space="preserve">                                       1ª SAFRA - 2021/22 - Eldorado do Sul - RS</t>
  </si>
  <si>
    <t>Produtividade Média: 4000,00 kg/ha</t>
  </si>
  <si>
    <t>CUSTO /  SACO (JUTA) -  50 kg</t>
  </si>
  <si>
    <t xml:space="preserve">                                       1ª SAFRA - 2021/22 - Restinga Seca - RS</t>
  </si>
  <si>
    <t>Produtividade Média: 7000,00 kg/ha</t>
  </si>
  <si>
    <t xml:space="preserve">                                       AGRICULTURA FAMILIAR - ARROZ - PRÉ-GERMINADO - IRRIGADO</t>
  </si>
  <si>
    <t xml:space="preserve">                                       1ª SAFRA - 2021/22 - Massaranduba - SC</t>
  </si>
  <si>
    <t xml:space="preserve">                                       1ª SAFRA - 2021/22 - Meleiro - SC</t>
  </si>
  <si>
    <t>Produtividade Média: 7400,00 kg/ha</t>
  </si>
  <si>
    <t xml:space="preserve">                                       AGRICULTURA FAMILIAR - BANANA - PLANTIO CONVENCIONAL - MÉDIA TECNOLOGIA</t>
  </si>
  <si>
    <t xml:space="preserve">                                       SAFRA ANUAL - 2021 - Bom Jesus da Lapa - BA</t>
  </si>
  <si>
    <t>Produtividade Média: 26000,00 kg/ha</t>
  </si>
  <si>
    <t>CUSTO /  20 kg</t>
  </si>
  <si>
    <t xml:space="preserve">                                       SAFRA ANUAL - 2021 - Brasópolis - MG</t>
  </si>
  <si>
    <t xml:space="preserve">                                       AGRICULTURA FAMILIAR - BANANA - NÃO SE APLICA - ALTA TECNOLOGIA</t>
  </si>
  <si>
    <t xml:space="preserve">                                       SAFRA ANUAL - 2021 - Corupá - SC</t>
  </si>
  <si>
    <t>Produtividade Média: 30000,00 kg/ha</t>
  </si>
  <si>
    <t xml:space="preserve">                                       AGRICULTURA FAMILIAR - BATATA - PLANTIO CONVENCIONAL - MÉDIA TECNOLOGIA</t>
  </si>
  <si>
    <t xml:space="preserve">                                       1ª SAFRA - 2021/22 - Bueno Brandão - MG</t>
  </si>
  <si>
    <t>Produtividade Média: 32000,00 kg/ha</t>
  </si>
  <si>
    <t xml:space="preserve">                                       SAFRA ANUAL - 2021 - Santa Maria do Herval - RS</t>
  </si>
  <si>
    <t>Produtividade Média: 25000,00 kg/ha</t>
  </si>
  <si>
    <t xml:space="preserve">                                       AGRICULTURA FAMILIAR - BATATA-DOCE - PLANTIO CONVENCIONAL - MÉDIA TECNOLOGIA</t>
  </si>
  <si>
    <t xml:space="preserve">                                       SAFRA ANUAL - 2021 - Mariana Pimentel - RS</t>
  </si>
  <si>
    <t>Produtividade Média: 14000,00 kg/ha</t>
  </si>
  <si>
    <t>CUSTO /  CAIXA (MADEIRA) -  22 kg</t>
  </si>
  <si>
    <t xml:space="preserve">                                       1ª SAFRA - 2021/22 - Anhumas - SP</t>
  </si>
  <si>
    <t>Produtividade Média: 11000,00 kg/ha</t>
  </si>
  <si>
    <t>CUSTO /  SACO (JUTA) -  30 kg</t>
  </si>
  <si>
    <t>CUSTO DE PRODUÇÃO ESTIMADO</t>
  </si>
  <si>
    <t>PRODUTO: BORRACHA NATURAL - COÁGULO DRC 57%</t>
  </si>
  <si>
    <t>ETAPA: PRODUÇÃO PLENA</t>
  </si>
  <si>
    <t>SAFRA 2021/2021</t>
  </si>
  <si>
    <t>LOCAL: ITUBERÁ-BA</t>
  </si>
  <si>
    <t>Produtividade Média:</t>
  </si>
  <si>
    <t>kg/ha</t>
  </si>
  <si>
    <t>A PREÇOS DE:</t>
  </si>
  <si>
    <t>MAR/2021</t>
  </si>
  <si>
    <t>PARTICI-</t>
  </si>
  <si>
    <t>PAÇÃO</t>
  </si>
  <si>
    <t>R$/ha</t>
  </si>
  <si>
    <t>R$/1 kg</t>
  </si>
  <si>
    <t>(%)</t>
  </si>
  <si>
    <t>I - DESPESAS DE CUSTEIO DA LAVOURA</t>
  </si>
  <si>
    <t xml:space="preserve">  1 - Operação com avião</t>
  </si>
  <si>
    <t xml:space="preserve">  2 - Operação com máquinas próprias</t>
  </si>
  <si>
    <t xml:space="preserve">  3 - Aluguel de máquinas/serviços</t>
  </si>
  <si>
    <t xml:space="preserve">  4 - Operação com animais próprios</t>
  </si>
  <si>
    <t xml:space="preserve">  5 - Operação com animais alugados</t>
  </si>
  <si>
    <t xml:space="preserve">  6 - Mão-de-obra diarista</t>
  </si>
  <si>
    <t xml:space="preserve">  7 - Mão-de-obra sangrador</t>
  </si>
  <si>
    <t xml:space="preserve">  8 - Administrador rural</t>
  </si>
  <si>
    <t xml:space="preserve">  9 - Sementes/Mudas</t>
  </si>
  <si>
    <t xml:space="preserve"> 10 - Fertilizantes</t>
  </si>
  <si>
    <t xml:space="preserve"> 11 - Agrotóxicos     </t>
  </si>
  <si>
    <t xml:space="preserve"> 12 - Despesas administrativas</t>
  </si>
  <si>
    <t xml:space="preserve"> 13 - Equipamentos</t>
  </si>
  <si>
    <t xml:space="preserve"> 14 - Outros itens</t>
  </si>
  <si>
    <t>TOTAL DAS DESPESAS DE CUSTEIO DA LAVOURA (A)</t>
  </si>
  <si>
    <t>II - DESPESAS PÓS-COLHEITA</t>
  </si>
  <si>
    <t xml:space="preserve">  1 - Seguro agrícola</t>
  </si>
  <si>
    <t xml:space="preserve">  2 - Assistência técnica</t>
  </si>
  <si>
    <t xml:space="preserve">  3 - Transporte externo</t>
  </si>
  <si>
    <t xml:space="preserve">  4 - Armazenagem</t>
  </si>
  <si>
    <t xml:space="preserve">  5 - CESSR</t>
  </si>
  <si>
    <t xml:space="preserve">  6 - Impostos</t>
  </si>
  <si>
    <t xml:space="preserve">  7 - Taxas</t>
  </si>
  <si>
    <t xml:space="preserve">  8 - Outros</t>
  </si>
  <si>
    <t>Total das Despesas Pós-Colheita (B)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</si>
  <si>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</si>
  <si>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</si>
  <si>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</si>
  <si>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</si>
  <si>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</si>
  <si>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</si>
  <si>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</si>
  <si>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</si>
  <si>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 xml:space="preserve">  5 - Exaustão do cultivo</t>
  </si>
  <si>
    <t>Total de Depreciações (E)</t>
  </si>
  <si>
    <t xml:space="preserve">V - OUTROS CUSTOS FIXOS           </t>
  </si>
  <si>
    <t xml:space="preserve">  1 - Manutenção periódica de benfeitorias/instalações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</si>
  <si>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</si>
  <si>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</si>
  <si>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</si>
  <si>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</si>
  <si>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</si>
  <si>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 xml:space="preserve">   1 - Remuneração esperada sobre capital fixo</t>
  </si>
  <si>
    <t xml:space="preserve">   2 - Remuneração esperada sobre a cultura</t>
  </si>
  <si>
    <t xml:space="preserve">   3 - Terra</t>
  </si>
  <si>
    <t>Total de Renda de Fatores (I)</t>
  </si>
  <si>
    <t xml:space="preserve">CUSTO TOTAL  (H+I = J) </t>
  </si>
  <si>
    <t xml:space="preserve">                                       AGRICULTURA FAMILIAR - AMÊNDOA DE CACAU - PLANTIO CONVENCIONAL - CULTIVADA</t>
  </si>
  <si>
    <t xml:space="preserve">                                       SAFRA ANUAL - 2021 - Ilhéus - BA</t>
  </si>
  <si>
    <t>Produtividade Média: 1200,00 kg/ha</t>
  </si>
  <si>
    <t>CUSTO /  15 kg</t>
  </si>
  <si>
    <t xml:space="preserve">                                       SAFRA ANUAL - 2021 - Mutuípe - BA</t>
  </si>
  <si>
    <t>Produtividade Média: 525,00 kg/ha</t>
  </si>
  <si>
    <t xml:space="preserve">                                       SAFRA ANUAL - 2021 - Medicilândia - PA</t>
  </si>
  <si>
    <t>Produtividade Média: 1000,00 kg/ha</t>
  </si>
  <si>
    <t xml:space="preserve">                                       AGRICULTURA FAMILIAR - CAFÉ - PLANTIO CONVENCIONAL - ALTA TECNOLOGIA - MANUAL</t>
  </si>
  <si>
    <t xml:space="preserve">                                       SAFRA ANUAL - 2021 - Barra do Choça - BA</t>
  </si>
  <si>
    <t>Produtividade Média: 2400,00 kg/ha</t>
  </si>
  <si>
    <t>CUSTO /  60 kg</t>
  </si>
  <si>
    <t xml:space="preserve">                                       SAFRA ANUAL - 2021 - Venda Nova do Imigrante - ES</t>
  </si>
  <si>
    <t>Produtividade Média: 2100,00 kg/ha</t>
  </si>
  <si>
    <t>CUSTO /  SACO (JUTA) -  60 kg</t>
  </si>
  <si>
    <t xml:space="preserve">                                       AGRICULTURA FAMILIAR - CAFÉ - CULTIVO SEMI ADENSADO - ALTA TECNOLOGIA - SEMIMECANIZADO</t>
  </si>
  <si>
    <t xml:space="preserve">                                       SAFRA ANUAL - 2021 - Guaxupé - MG</t>
  </si>
  <si>
    <t>Produtividade Média: 1800,00 kg/ha</t>
  </si>
  <si>
    <t xml:space="preserve">CAFÉ </t>
  </si>
  <si>
    <t xml:space="preserve">                                       AGRICULTURA FAMILIAR - CAFÉ - CULTIVO SEMI ADENSADO - MÉDIA TECNOLOGIA - MANUAL</t>
  </si>
  <si>
    <t xml:space="preserve">                                       SAFRA ANUAL - 2021 - Manhuaçu - MG</t>
  </si>
  <si>
    <t>Produtividade Média: 1560,00 kg/ha</t>
  </si>
  <si>
    <t xml:space="preserve">                                       AGRICULTURA FAMILIAR - CAFÉ - CULTIVO ADENSADO - ALTA TECNOLOGIA - MECANIZADO</t>
  </si>
  <si>
    <t xml:space="preserve">                                       SAFRA ANUAL - 2021 - Londrina - PR</t>
  </si>
  <si>
    <t>Produtividade Média: 2040,00 kg/ha</t>
  </si>
  <si>
    <t xml:space="preserve">                                       AGRICULTURA FAMILIAR - CAFÉ - PLANTIO CONVENCIONAL - IRRIGADO</t>
  </si>
  <si>
    <t xml:space="preserve">                                       SAFRA ANUAL - 2021 - Itabela - BA</t>
  </si>
  <si>
    <t>Produtividade Média: 4350,00 kg/ha</t>
  </si>
  <si>
    <t xml:space="preserve">                                       SAFRA ANUAL - 2021 - Castelo - ES</t>
  </si>
  <si>
    <t>Produtividade Média: 3600,00 kg/ha</t>
  </si>
  <si>
    <t xml:space="preserve">                                       SAFRA ANUAL - 2021 - Colatina - ES</t>
  </si>
  <si>
    <t xml:space="preserve">                                       AGRICULTURA FAMILIAR - CAFÉ - CULTIVO SEMI ADENSADO - IRRIGADO</t>
  </si>
  <si>
    <t xml:space="preserve">                                       SAFRA ANUAL - 2021 - Rio Bananal - ES</t>
  </si>
  <si>
    <t>Produtividade Média: 4500,00 kg/ha</t>
  </si>
  <si>
    <t xml:space="preserve">                                       SAFRA ANUAL - 2021 - Pinheiros - ES</t>
  </si>
  <si>
    <t>Produtividade Média: 3750,00 kg/ha</t>
  </si>
  <si>
    <t xml:space="preserve">                                       AGRICULTURA FAMILIAR - CAFÉ - CULTIVO ADENSADO - IRRIGADO</t>
  </si>
  <si>
    <t xml:space="preserve">                                       SAFRA ANUAL - 2021 - Machadinho D'Oeste - RO</t>
  </si>
  <si>
    <t>Produtividade Média: 7320,00 kg/ha</t>
  </si>
  <si>
    <t xml:space="preserve">                                       SAFRA ANUAL - 2021 - Nova Brasilândia D'Oeste - RO</t>
  </si>
  <si>
    <t>Produtividade Média: 6249,00 kg/ha</t>
  </si>
  <si>
    <t>CUSTO DE PRODUÇÃO ESTIMADO - AGRICULTURA FAMILIAR</t>
  </si>
  <si>
    <t>PRODUTO CANA-DE-AÇÚCAR - Tardia (18meses)</t>
  </si>
  <si>
    <t>ETAPA: PRODUÇÃO</t>
  </si>
  <si>
    <t>SAFRA 2021/2022</t>
  </si>
  <si>
    <t>LOCAL: Sao Joao Evangelista-MG</t>
  </si>
  <si>
    <t>R$/1000 kg</t>
  </si>
  <si>
    <t xml:space="preserve">  6 - Mão-de-obra</t>
  </si>
  <si>
    <t xml:space="preserve">  7 - Administrador rural</t>
  </si>
  <si>
    <t xml:space="preserve">  8 - Sementes/Mudas</t>
  </si>
  <si>
    <t xml:space="preserve">  9 - Fertilizantes</t>
  </si>
  <si>
    <t xml:space="preserve"> 10 - Agrotóxicos     </t>
  </si>
  <si>
    <t xml:space="preserve"> 11 - Despesas administrativas</t>
  </si>
  <si>
    <t xml:space="preserve"> 12 - Outros itens</t>
  </si>
  <si>
    <t xml:space="preserve">  8 - Outros (Sindicato Rural)</t>
  </si>
  <si>
    <t>PRODUTO - CANA-DE-AÇÚCAR (Saccharum ssp.) - Ciclo produtivo tardia (18 meses)</t>
  </si>
  <si>
    <t>ETAPA: PRODUÇÃO (CANA PLANTA E CANA SOCA)</t>
  </si>
  <si>
    <t>LOCAL: VISCONDE DO RIO BRANCO - MG</t>
  </si>
  <si>
    <t>CUSTO DE PRODUÇÃO ESTIMADO - AGRICULTURA EMPRESARIAL</t>
  </si>
  <si>
    <t>CANA-DE-AÇÚCAR CULTIVO MÍNIMO INVERNO - TARDIA</t>
  </si>
  <si>
    <t>SAFRA DE VERÃO 2021/2022</t>
  </si>
  <si>
    <t>LOCAL:  RIBEIRAO - PE</t>
  </si>
  <si>
    <t>mar/2021</t>
  </si>
  <si>
    <t xml:space="preserve">  6 - Mão-de-obra temporária</t>
  </si>
  <si>
    <t xml:space="preserve">  7 - Mão-de-obra fixa</t>
  </si>
  <si>
    <t xml:space="preserve">  8 - Mudas</t>
  </si>
  <si>
    <t xml:space="preserve">  7 - Taxas (Associação, Sindicato e IBAMA)</t>
  </si>
  <si>
    <t xml:space="preserve">  8 - Outros (EPI)</t>
  </si>
  <si>
    <t xml:space="preserve">  2 - Depreciação de implementos e equipamentos</t>
  </si>
  <si>
    <t xml:space="preserve">  5 - Depreciação do cultivo</t>
  </si>
  <si>
    <t xml:space="preserve">  1 - Manutenção periódica de máquinas/implementos</t>
  </si>
  <si>
    <t xml:space="preserve">   2 - Terra</t>
  </si>
  <si>
    <t xml:space="preserve">   3 - Remuneração esperada sobre cultivo</t>
  </si>
  <si>
    <t>Elaboração: CONAB/DIGEM/SUINF/GECUP</t>
  </si>
  <si>
    <t>PRODUTO - CANA-DE-AÇÚCAR (Saccharum ssp.)- Ciclo produtivo tardia (18 meses)</t>
  </si>
  <si>
    <t>ETAPA: PRODUÇÃO-CONSOLIDADO - (CANA PLANTA E CANA SOCA)</t>
  </si>
  <si>
    <t>LOCAL: PENÁPOLIS - SP</t>
  </si>
  <si>
    <t>Produtividade Média Ponderada:</t>
  </si>
  <si>
    <t>CARNE DE CAPRINOS E OVINOS</t>
  </si>
  <si>
    <t>A preços de:</t>
  </si>
  <si>
    <t>Kg/ano</t>
  </si>
  <si>
    <t>Atividade</t>
  </si>
  <si>
    <t>Carne</t>
  </si>
  <si>
    <t>Participação</t>
  </si>
  <si>
    <t xml:space="preserve">Atividade </t>
  </si>
  <si>
    <t>R$/ano</t>
  </si>
  <si>
    <t>R$/Kg</t>
  </si>
  <si>
    <t>C.Variável (%)</t>
  </si>
  <si>
    <t>I - DESPESAS DE CUSTEIO DA ATIVIDADE (A)</t>
  </si>
  <si>
    <t>Mão-de-obra contratada para manejo do rebanho</t>
  </si>
  <si>
    <t>Serviços especializados</t>
  </si>
  <si>
    <t>Manutenção de pastagens</t>
  </si>
  <si>
    <t>Manutenção de capineira</t>
  </si>
  <si>
    <t>Manutenção de canavial</t>
  </si>
  <si>
    <t>Silagem</t>
  </si>
  <si>
    <t>Concentrados</t>
  </si>
  <si>
    <t>Leite para cabritos</t>
  </si>
  <si>
    <t>Sal mineral</t>
  </si>
  <si>
    <t>Medicamentos</t>
  </si>
  <si>
    <t>Hormônios</t>
  </si>
  <si>
    <t>Material  para corte</t>
  </si>
  <si>
    <t>Transporte da carne</t>
  </si>
  <si>
    <t>Energia e combustível</t>
  </si>
  <si>
    <t>Inseminação artificial</t>
  </si>
  <si>
    <t>Impostos e taxas</t>
  </si>
  <si>
    <t>Reparos de benfeitorias</t>
  </si>
  <si>
    <t>Reparos de máquinas</t>
  </si>
  <si>
    <t>Outros gastos de custeio</t>
  </si>
  <si>
    <t>Despesas administrativas (5% do custeio)</t>
  </si>
  <si>
    <t>Total das Despesas de custeio (A)</t>
  </si>
  <si>
    <t>II - DESPESAS FINANCEIRAS (B)</t>
  </si>
  <si>
    <t>Total das Despesas Financeiras  (B)</t>
  </si>
  <si>
    <t>CUSTO VARIÁVEL  (A+B =C)</t>
  </si>
  <si>
    <t xml:space="preserve">III - DEPRECIAÇÕES                  </t>
  </si>
  <si>
    <t xml:space="preserve">  2 - Depreciação de máquinas e implementos</t>
  </si>
  <si>
    <t xml:space="preserve">  3 - Depreciação de animais de serviço</t>
  </si>
  <si>
    <t xml:space="preserve">  4 - Depreciação de forrageiras não anuais</t>
  </si>
  <si>
    <t>Total de Depreciações (D)</t>
  </si>
  <si>
    <t xml:space="preserve">IV - OUTROS CUSTOS FIXOS           </t>
  </si>
  <si>
    <t xml:space="preserve">  1 - Manutenção  benfeitorias</t>
  </si>
  <si>
    <t xml:space="preserve">  2 - Manutenção periódica de máquinas/implementos</t>
  </si>
  <si>
    <t xml:space="preserve">  3 - Capatazia (mão-de-obra fixa)</t>
  </si>
  <si>
    <t xml:space="preserve">  4 - Encargos sociais</t>
  </si>
  <si>
    <t xml:space="preserve">  5 - Seguro do capital fixo</t>
  </si>
  <si>
    <t>Total de Outros Custos Fixos (E)</t>
  </si>
  <si>
    <t>Custo Fixo  (D+E = F)</t>
  </si>
  <si>
    <t xml:space="preserve">CUSTO OPERACIONAL  (C+F = G) </t>
  </si>
  <si>
    <t>V - RENDA DE FATORES</t>
  </si>
  <si>
    <t>Total de Renda de Fatores (H)</t>
  </si>
  <si>
    <t>CUSTO TOTAL  (G+H = I)</t>
  </si>
  <si>
    <t>CARNE DE CAPRINOS/OVINOS</t>
  </si>
  <si>
    <t>Milho Grão</t>
  </si>
  <si>
    <t>Leite para crias</t>
  </si>
  <si>
    <t>Sal mineral e Milho</t>
  </si>
  <si>
    <t>Material para corte</t>
  </si>
  <si>
    <t>Frete</t>
  </si>
  <si>
    <t>Despesas administrativas (3% do custeio)</t>
  </si>
  <si>
    <t>CARNE DE CAPRINOS</t>
  </si>
  <si>
    <t xml:space="preserve">                                       AGRICULTURA FAMILIAR - CARÁ - PLANTIO CONVENCIONAL - IRRIGADO</t>
  </si>
  <si>
    <t xml:space="preserve">                                       1ª SAFRA - 2021/22 - Bonito - PE</t>
  </si>
  <si>
    <t>Produtividade Média: 36750,00 kg/ha</t>
  </si>
  <si>
    <t xml:space="preserve">                                       AGRICULTURA FAMILIAR - INHAME - PLANTIO CONVENCIONAL - IRRIGADO</t>
  </si>
  <si>
    <t xml:space="preserve">                                       1ª SAFRA - 2021/22 - Domingos Martins - ES</t>
  </si>
  <si>
    <t>Produtividade Média: 22000,00 kg/ha</t>
  </si>
  <si>
    <t xml:space="preserve">                                       1ª SAFRA - 2021/22 - Inhapim - MG</t>
  </si>
  <si>
    <t>Produtividade Média: 20000,00 kg/ha</t>
  </si>
  <si>
    <t xml:space="preserve">                                       1ª SAFRA - 2021/22 - Rio Manso - MG</t>
  </si>
  <si>
    <t xml:space="preserve">                                       AGRICULTURA FAMILIAR - CASTANHA DE CAJU - NÃO SE APLICA - CULTIVADA</t>
  </si>
  <si>
    <t xml:space="preserve">                                       SAFRA ANUAL - 2021 - Pacajus - CE</t>
  </si>
  <si>
    <t>Produtividade Média: 475,00 kg/ha</t>
  </si>
  <si>
    <t xml:space="preserve">                                       SAFRA ANUAL - 2021/22 - Francisco Santos - PI</t>
  </si>
  <si>
    <t>Produtividade Média: 900,00 kg/ha</t>
  </si>
  <si>
    <t xml:space="preserve">                                       SAFRA ANUAL - 2021 - Serra do Mel - RN</t>
  </si>
  <si>
    <t>Produtividade Média: 600,00 kg/ha</t>
  </si>
  <si>
    <t xml:space="preserve">                                       AGRICULTURA FAMILIAR - CASULO DE SEDA - PLANTIO CONVENCIONAL - ALTA TECNOLOGIA</t>
  </si>
  <si>
    <t xml:space="preserve">                                       1ª SAFRA - 2021/22 - Nova Esperança - PR</t>
  </si>
  <si>
    <t>Produtividade Média: 525,00 kg</t>
  </si>
  <si>
    <t xml:space="preserve">                                       AGRICULTURA FAMILIAR - CEBOLA - PLANTIO CONVENCIONAL - ALTA TECNOLOGIA - MANUAL</t>
  </si>
  <si>
    <t xml:space="preserve">                                       1ª SAFRA - 2021/22 - Alfredo Wagner - SC</t>
  </si>
  <si>
    <t xml:space="preserve">                                       AGRICULTURA FAMILIAR - ERVA MATE - PLANTIO CONVENCIONAL - ALTA TECNOLOGIA - MANUAL</t>
  </si>
  <si>
    <t xml:space="preserve">                                       SAFRA ANUAL - 2021 - Ilópolis - RS</t>
  </si>
  <si>
    <t>Produtividade Média: 11201,00 kg/ha</t>
  </si>
  <si>
    <t xml:space="preserve">                                       AGRICULTURA FAMILIAR - FEIJÃO - PLANTIO CONVENCIONAL - BAIXA TECNOLOGIA</t>
  </si>
  <si>
    <t xml:space="preserve">                                       1ª SAFRA - 2021/22 - Guanambi - BA</t>
  </si>
  <si>
    <t>Produtividade Média: 540,00 kg/ha</t>
  </si>
  <si>
    <t xml:space="preserve">                                       1ª SAFRA - 2021/22 - Brejo Santo - CE</t>
  </si>
  <si>
    <t>Produtividade Média: 800,00 kg/ha</t>
  </si>
  <si>
    <t xml:space="preserve">                                       AGRICULTURA FAMILIAR - FEIJÃO - PLANTIO DIRETO - ALTA TECNOLOGIA</t>
  </si>
  <si>
    <t xml:space="preserve">                                       2ª SAFRA - 2021/21 - Cascavel - PR</t>
  </si>
  <si>
    <t>Produtividade Média: 2220,00 kg/ha</t>
  </si>
  <si>
    <t xml:space="preserve">                                       AGRICULTURA FAMILIAR - FEIJÃO - CONSORCIADO - BAIXA TECNOLOGIA</t>
  </si>
  <si>
    <t xml:space="preserve">                                       2ª SAFRA - 2021/21 - Rolim de Moura - RO</t>
  </si>
  <si>
    <t xml:space="preserve">                                       1ª SAFRA - 2021/22 - Campos Novos - SC</t>
  </si>
  <si>
    <t>Produtividade Média: 2280,00 kg/ha</t>
  </si>
  <si>
    <t xml:space="preserve">                                       1ª SAFRA - 2021/22 - Prudentópolis - PR</t>
  </si>
  <si>
    <t xml:space="preserve">                                       1ª SAFRA - 2021/22 - Canoinhas - SC</t>
  </si>
  <si>
    <t>Produtividade Média: 1950,00 kg/ha</t>
  </si>
  <si>
    <t xml:space="preserve">                                       AGRICULTURA FAMILIAR - GUARANÁ - PLANTIO CONVENCIONAL - MÉDIA TECNOLOGIA - MANUAL</t>
  </si>
  <si>
    <t xml:space="preserve">                                       SAFRA ANUAL - 2021 - Urucará - AM</t>
  </si>
  <si>
    <t>Produtividade Média: 455,00 kg/ha</t>
  </si>
  <si>
    <t xml:space="preserve">                                       SAFRA ANUAL - 2021 - Maués - AM</t>
  </si>
  <si>
    <t>Produtividade Média: 150,00 kg/ha</t>
  </si>
  <si>
    <t xml:space="preserve">                                       AGRICULTURA FAMILIAR - GUARANÁ - PLANTIO CONVENCIONAL - CULTIVADA</t>
  </si>
  <si>
    <t xml:space="preserve">                                       SAFRA ANUAL - 2021 - Taperoá - BA</t>
  </si>
  <si>
    <t>Produtividade Média: 700,00 kg/ha</t>
  </si>
  <si>
    <t>JUTA/MALVA</t>
  </si>
  <si>
    <t>SAFRA DE VERÃO - 2021/2022</t>
  </si>
  <si>
    <t>LOCAL:  Baixo Solimões-Manacapurú-AM</t>
  </si>
  <si>
    <t xml:space="preserve">  8 - Sementes       </t>
  </si>
  <si>
    <t xml:space="preserve">                                       AGRICULTURA FAMILIAR - LARANJA - PLANTIO CONVENCIONAL - ALTA TECNOLOGIA</t>
  </si>
  <si>
    <t xml:space="preserve">                                       SAFRA ANUAL - 2021 - Rio Real - BA</t>
  </si>
  <si>
    <t>Produtividade Média: 20,00 t</t>
  </si>
  <si>
    <t xml:space="preserve">                                       SAFRA ANUAL - 2021 - Potirendaba - SP</t>
  </si>
  <si>
    <t>Produtividade Média: 29131,20 kg/ha</t>
  </si>
  <si>
    <t>CUSTO /  CAIXA (PLÁSTICO) -  40,8 kg</t>
  </si>
  <si>
    <t>24 - FUNDECITRUS</t>
  </si>
  <si>
    <t>25 - Juros do Financiamento</t>
  </si>
  <si>
    <t>26 - Depreciação de benfeitorias/instalações</t>
  </si>
  <si>
    <t>27 - Depreciação de implementos</t>
  </si>
  <si>
    <t>28 - Depreciação de Máquinas</t>
  </si>
  <si>
    <t>29 - Exaustão do cultivo</t>
  </si>
  <si>
    <t>30 - Manutenção Periódica Benfeitorias/Instalações</t>
  </si>
  <si>
    <t>31 - Encargos Sociais</t>
  </si>
  <si>
    <t>32 - Seguro do capital fixo</t>
  </si>
  <si>
    <t>33 - Arrendamento</t>
  </si>
  <si>
    <t>34 - Remuneração esperada sobre o capital fixo</t>
  </si>
  <si>
    <t>35 - Remuneração esperada sobre o cultivo</t>
  </si>
  <si>
    <t>36 - Terra Própria</t>
  </si>
  <si>
    <t xml:space="preserve">                                       SAFRA ANUAL - 2021 - Santa Salete - SP</t>
  </si>
  <si>
    <t>Produtividade Média: 38842,00 kg/ha</t>
  </si>
  <si>
    <t xml:space="preserve">                                       SAFRA ANUAL - 2021 - Liberato Salzano - RS</t>
  </si>
  <si>
    <t>LEITE</t>
  </si>
  <si>
    <t>2021/2022</t>
  </si>
  <si>
    <t>MUNICÍPIO: Morada Nova</t>
  </si>
  <si>
    <t>UF: CEARÁ</t>
  </si>
  <si>
    <t xml:space="preserve">Produção de leite </t>
  </si>
  <si>
    <t>l/dia</t>
  </si>
  <si>
    <t>Leite</t>
  </si>
  <si>
    <t>Leiteira</t>
  </si>
  <si>
    <t>Atividade leit.</t>
  </si>
  <si>
    <t>R$/l</t>
  </si>
  <si>
    <t>Leite para bezerro</t>
  </si>
  <si>
    <t>Material de ordenha</t>
  </si>
  <si>
    <t>Transporte do leite</t>
  </si>
  <si>
    <t xml:space="preserve">  1 - Capatazia</t>
  </si>
  <si>
    <t xml:space="preserve">  1 - Capatazia (mão-de-obra fixa)</t>
  </si>
  <si>
    <t>PRODUTO: LEITE BOVINO</t>
  </si>
  <si>
    <t>MUNICÍPIO: UNAÍ</t>
  </si>
  <si>
    <t>Área de abrangência: Unaí, Buritis, Cabeceira Grande, Cabeceiras de Goiás, Uruana de Minas, Arinos, Natalândia, Dom Bosco, Bonfinópolis de Minas, Brasilândia de Minas e Riachinho.</t>
  </si>
  <si>
    <t>UF: MG</t>
  </si>
  <si>
    <t>Mã de obra para manejo do rebanho bovino leiteiro</t>
  </si>
  <si>
    <t xml:space="preserve">  1 - Mão de obra familiar/Capatazia</t>
  </si>
  <si>
    <t>MUNICÍPIO: Marechal Cândido Rondon Familiar</t>
  </si>
  <si>
    <t>UF: PR</t>
  </si>
  <si>
    <t>MUNICÍPIO: JARU (RO)</t>
  </si>
  <si>
    <t>UF: RO</t>
  </si>
  <si>
    <t>2019/2020</t>
  </si>
  <si>
    <t>MUNICÍPIO: IJUÍ</t>
  </si>
  <si>
    <t>UF: RS</t>
  </si>
  <si>
    <t>MUNICÍPIO: TEUTÔNIA</t>
  </si>
  <si>
    <t>MUNICÍPIO: ITAPETININGA</t>
  </si>
  <si>
    <t>UF: SP</t>
  </si>
  <si>
    <t>LEITE - agricultura familiar</t>
  </si>
  <si>
    <t>MUNICÍPIO: SÃO JOSÉ DO RIO PRETO</t>
  </si>
  <si>
    <t>Mão-de-obra para manejo do rebanho</t>
  </si>
  <si>
    <t xml:space="preserve">                                       AGRICULTURA FAMILIAR - MAÇÃ - PLANTIO CONVENCIONAL - ALTA TECNOLOGIA</t>
  </si>
  <si>
    <t xml:space="preserve">                                       SAFRA ANUAL - 2021 - São Joaquim - SC</t>
  </si>
  <si>
    <t>Produtividade Média: 42500,00 kg/ha</t>
  </si>
  <si>
    <t xml:space="preserve">                                       AGRICULTURA FAMILIAR - MAMONA EM BAGA - PLANTIO CONVENCIONAL - MÉDIA TECNOLOGIA</t>
  </si>
  <si>
    <t xml:space="preserve">                                       1ª SAFRA - 2021/22 - Irecê - BA</t>
  </si>
  <si>
    <t xml:space="preserve">                                       AGRICULTURA FAMILIAR - RAIZ DE MANDIOCA - PLANTIO CONVENCIONAL - 1º CICLO - MÉDIA TECNOLOGIA</t>
  </si>
  <si>
    <t xml:space="preserve">                                       1ª SAFRA - 2021/22 - Cruz das Almas - BA</t>
  </si>
  <si>
    <t xml:space="preserve">                                       AGRICULTURA FAMILIAR - RAIZ DE MANDIOCA - PLANTIO CONVENCIONAL - 1º CICLO - BAIXA TECNOLOGIA</t>
  </si>
  <si>
    <t xml:space="preserve">                                       1ª SAFRA - 2021/22 - Santa Luzia - MA</t>
  </si>
  <si>
    <t>Produtividade Média: 12000,00 kg/ha</t>
  </si>
  <si>
    <t xml:space="preserve">                                       AGRICULTURA FAMILIAR - RAIZ DE MANDIOCA - PLANTIO CONVENCIONAL - 1º CICLO - ALTA TECNOLOGIA</t>
  </si>
  <si>
    <t xml:space="preserve">                                       1ª SAFRA - 2021/22 - Marechal Cândido Rondon - PR</t>
  </si>
  <si>
    <t xml:space="preserve">                                       1ª SAFRA - 2021/22 - Paranavaí - PR</t>
  </si>
  <si>
    <t>Produtividade Média: 18,18 t</t>
  </si>
  <si>
    <t xml:space="preserve">                                       AGRICULTURA FAMILIAR - RAIZ DE MANDIOCA - PLANTIO CONVENCIONAL - 2° CICLO - MÉDIA TECNOLOGIA</t>
  </si>
  <si>
    <t xml:space="preserve">                                       1ª SAFRA - 2021/22 - Girau do Ponciano - AL</t>
  </si>
  <si>
    <t xml:space="preserve">                                       AGRICULTURA FAMILIAR - RAIZ DE MANDIOCA - PLANTIO CONVENCIONAL - 2° CICLO - ALTA TECNOLOGIA</t>
  </si>
  <si>
    <t xml:space="preserve">                                       1ª SAFRA - 2021/22 - Ivinhema - MS</t>
  </si>
  <si>
    <t xml:space="preserve">                                       AGRICULTURA FAMILIAR - RAIZ DE MANDIOCA - PLANTIO CONVENCIONAL - 2° CICLO - BAIXA TECNOLOGIA</t>
  </si>
  <si>
    <t xml:space="preserve">                                       1ª SAFRA - 2021/22 - Barras - PI</t>
  </si>
  <si>
    <t>Produtividade Média: 11500,00 kg/ha</t>
  </si>
  <si>
    <t>Produtividade Média: 35,00 t</t>
  </si>
  <si>
    <t xml:space="preserve"> 12 - Irrigação</t>
  </si>
  <si>
    <t xml:space="preserve"> 13 - Outros itens (caulim, escoras, cx papelão, transp.interno, etc)</t>
  </si>
  <si>
    <t xml:space="preserve">                                       AGRICULTURA FAMILIAR - MARACUJÁ - PLANTIO CONVENCIONAL - ALTA TECNOLOGIA</t>
  </si>
  <si>
    <t xml:space="preserve">                                       SAFRA ANUAL - 2021/22 - Coruripe - AL</t>
  </si>
  <si>
    <t>Produtividade Média: 20000,00 kg</t>
  </si>
  <si>
    <t xml:space="preserve">                                       AGRICULTURA FAMILIAR - MARACUJÁ - PLANTIO CONVENCIONAL - IRRIGADO</t>
  </si>
  <si>
    <t xml:space="preserve">                                       SAFRA ANUAL - 2021 - Tianguá - CE</t>
  </si>
  <si>
    <t>Produtividade Média: 29000,00 kg/ha</t>
  </si>
  <si>
    <t xml:space="preserve">                                       SAFRA ANUAL - 2021 - Sombrio - SC</t>
  </si>
  <si>
    <t>Produtividade Média: 24000,00 kg/ha</t>
  </si>
  <si>
    <t>MARACUJÁ-AMARELO</t>
  </si>
  <si>
    <t>ETAPA: IMPLANTAÇÃO, MANUTENÇÃO E PRODUÇÃO</t>
  </si>
  <si>
    <t xml:space="preserve"> 13 - Materiais e Embalagens</t>
  </si>
  <si>
    <t>PRODUTO: MEL (APICULTURA)</t>
  </si>
  <si>
    <t>Safra Anual- 2021</t>
  </si>
  <si>
    <t>LOCAL:  FORMIGA-MG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</si>
  <si>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</si>
  <si>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</si>
  <si>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</si>
  <si>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</si>
  <si>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</si>
  <si>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</si>
  <si>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</si>
  <si>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</si>
  <si>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 7 - Administrador Rural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</si>
  <si>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</si>
  <si>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</si>
  <si>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</si>
  <si>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</si>
  <si>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</si>
  <si>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</si>
  <si>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</si>
  <si>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</si>
  <si>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</si>
  <si>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</si>
  <si>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</si>
  <si>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</si>
  <si>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</si>
  <si>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</si>
  <si>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</si>
  <si>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</si>
  <si>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</si>
  <si>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</si>
  <si>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</si>
  <si>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</si>
  <si>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</si>
  <si>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</si>
  <si>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</si>
  <si>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</si>
  <si>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</si>
  <si>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</si>
  <si>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</si>
  <si>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</si>
  <si>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</si>
  <si>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</si>
  <si>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</si>
  <si>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</si>
  <si>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</si>
  <si>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 xml:space="preserve">  34 - Arrendamento</t>
  </si>
  <si>
    <t>CUSTO FIXO  (E+F = G)</t>
  </si>
  <si>
    <t xml:space="preserve">  32 - Remuneração esperada sobre capital fixo</t>
  </si>
  <si>
    <t xml:space="preserve">  33 - Terra própria</t>
  </si>
  <si>
    <t>TOTAL DA RENDA DE FATORES (I)</t>
  </si>
  <si>
    <t xml:space="preserve">                                       AGRICULTURA FAMILIAR - MEL DE ABELHA - NÃO SE APLICA - BAIXA TECNOLOGIA</t>
  </si>
  <si>
    <t xml:space="preserve">                                       SAFRA ANUAL - 2021 - Bela Vista do Piauí - PI</t>
  </si>
  <si>
    <t>Produtividade Média: 413,00 kg</t>
  </si>
  <si>
    <t xml:space="preserve">                                       AGRICULTURA FAMILIAR - MEL DE ABELHA - NÃO SE APLICA - ALTA TECNOLOGIA</t>
  </si>
  <si>
    <t xml:space="preserve">                                       SAFRA ANUAL - 2021 - Botucatu - SP</t>
  </si>
  <si>
    <t>Produtividade Média: 6000,00 kg</t>
  </si>
  <si>
    <t xml:space="preserve">                                       AGRICULTURA FAMILIAR - MILHO - PLANTIO DIRETO - ALTA TECNOLOGIA - OGM</t>
  </si>
  <si>
    <t xml:space="preserve">                                       2ª SAFRA - 2021/21 - Caldas - MG</t>
  </si>
  <si>
    <t>Produtividade Média: 7200,00 kg/ha</t>
  </si>
  <si>
    <t xml:space="preserve">                                       2ª SAFRA - 2021/21 - Assis Chateaubriand - PR</t>
  </si>
  <si>
    <t>Produtividade Média: 6000,00 kg/ha</t>
  </si>
  <si>
    <t xml:space="preserve">                                       2ª SAFRA - 2021/21 - Francisco Beltrão - PR</t>
  </si>
  <si>
    <t>Produtividade Média: 6600,00 kg/ha</t>
  </si>
  <si>
    <t xml:space="preserve">                                       1ª SAFRA - 2021/22 - Guarapuava - PR</t>
  </si>
  <si>
    <t xml:space="preserve">                                       AGRICULTURA FAMILIAR - MILHO - PLANTIO DIRETO - MÉDIA TECNOLOGIA - OGM</t>
  </si>
  <si>
    <t xml:space="preserve">                                       1ª SAFRA - 2021/22 - Canguçu - RS</t>
  </si>
  <si>
    <t xml:space="preserve">                                       AGRICULTURA FAMILIAR - MILHO - PLANTIO DIRETO - ALTA TECNOLOGIA</t>
  </si>
  <si>
    <t xml:space="preserve">                                       1ª SAFRA - 2021/22 - Venâncio Aires - RS</t>
  </si>
  <si>
    <t>Produtividade Média: 6500,00 kg/ha</t>
  </si>
  <si>
    <t xml:space="preserve">                                       1ª SAFRA - 2021/22 - Palmitos - SC</t>
  </si>
  <si>
    <t>Produtividade Média: 10800,00 kg/ha</t>
  </si>
  <si>
    <t xml:space="preserve">                                       1ª SAFRA - 2021/22 - Carira - SE</t>
  </si>
  <si>
    <t xml:space="preserve">                                       2ª SAFRA - 2021/21 - Assis - SP</t>
  </si>
  <si>
    <t xml:space="preserve">                                       AGRICULTURA FAMILIAR - PIMENTA DO REINO - PLANTIO CONVENCIONAL - MÉDIA TECNOLOGIA</t>
  </si>
  <si>
    <t xml:space="preserve">                                       SAFRA ANUAL - 2021 - São Mateus - ES</t>
  </si>
  <si>
    <t xml:space="preserve">                                       AGRICULTURA FAMILIAR - SOJA - PLANTIO DIRETO - ALTA TECNOLOGIA - OGM</t>
  </si>
  <si>
    <t xml:space="preserve">                                       1ª SAFRA - 2021/22 - Francisco Beltrão - PR</t>
  </si>
  <si>
    <t>Produtividade Média: 3300,00 kg/ha</t>
  </si>
  <si>
    <t>Produtividade Média: 3500,00 kg/ha</t>
  </si>
  <si>
    <t xml:space="preserve">                                       1ª SAFRA - 2021/22 - Ijuí - RS</t>
  </si>
  <si>
    <t>Produtividade Média: 3100,00 kg/ha</t>
  </si>
  <si>
    <t xml:space="preserve">                                       1ª SAFRA - 2021/22 - Assis - SP</t>
  </si>
  <si>
    <t>Produtividade Média: 3000,00 kg/ha</t>
  </si>
  <si>
    <t>PRODUTO TANGERINA (PONKAN)</t>
  </si>
  <si>
    <t>LOCAL: CERRO AZUL - PR</t>
  </si>
  <si>
    <t>R$/20 kg</t>
  </si>
  <si>
    <t xml:space="preserve">  35 - Arrendamento</t>
  </si>
  <si>
    <t xml:space="preserve">  33 - Remuneração esperada sobre a cultura</t>
  </si>
  <si>
    <t xml:space="preserve">  34 - Terra própria</t>
  </si>
  <si>
    <t xml:space="preserve">                                       AGRICULTURA FAMILIAR - TANGERINA - PLANTIO CONVENCIONAL - ALTA TECNOLOGIA</t>
  </si>
  <si>
    <t xml:space="preserve">                                       SAFRA ANUAL - 2021 - Montenegro - RS</t>
  </si>
  <si>
    <t>CUSTO /  CAIXA (PLÁSTICO) -  24 kg</t>
  </si>
  <si>
    <t xml:space="preserve">                                       AGRICULTURA FAMILIAR - TOMATE - PLANTIO CONVENCIONAL - IRRIGADO</t>
  </si>
  <si>
    <t xml:space="preserve">                                       1ª SAFRA - 2021/22 - Coimbra - MG</t>
  </si>
  <si>
    <t>Produtividade Média: 100000,00 kg/ha</t>
  </si>
  <si>
    <t xml:space="preserve">                                       1ª SAFRA - 2021/22 - São José de Ubá - RJ</t>
  </si>
  <si>
    <t>Produtividade Média: 70000,00 kg/ha</t>
  </si>
  <si>
    <t xml:space="preserve">                                       AGRICULTURA FAMILIAR - TOMATE - PLANTIO CONVENCIONAL - ALTA TECNOLOGIA</t>
  </si>
  <si>
    <t xml:space="preserve">                                       1ª SAFRA - 2021/22 - Caçador - SC</t>
  </si>
  <si>
    <t>Produtividade Média: 80000,00 kg/ha</t>
  </si>
  <si>
    <t xml:space="preserve">                                       AGRICULTURA FAMILIAR - TRIGO - PLANTIO DIRETO - ALTA TECNOLOGIA</t>
  </si>
  <si>
    <t xml:space="preserve">                                       SAFRA DE INVERNO - 2021/21 - Capanema - PR</t>
  </si>
  <si>
    <t>Produtividade Média: 2700,00 kg/ha</t>
  </si>
  <si>
    <t xml:space="preserve">                                       SAFRA DE INVERNO - 2021/21 - Guarapuava - PR</t>
  </si>
  <si>
    <t xml:space="preserve">                                       SAFRA DE INVERNO - 2021/21 - Ajuricaba - RS</t>
  </si>
  <si>
    <t xml:space="preserve">                                       AGRICULTURA FAMILIAR - UVA - CULTIVO EM PARREIRAL - ALTA TECNOLOGIA</t>
  </si>
  <si>
    <t xml:space="preserve">                                       SAFRA ANUAL - 2021 - Flores da Cunha -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</si>
</sst>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#,###,##0.0000"/>
    <numFmt numFmtId="165" formatCode="dd\-mmm\-yyyy"/>
    <numFmt numFmtId="166" formatCode="_(* #,##0.00_);_(* \(#,##0.00\);_(* &quot;-&quot;??_);_(@_)"/>
    <numFmt numFmtId="167" formatCode="[$-416]mmm\-yy;@"/>
    <numFmt numFmtId="168" formatCode="dd\-mmm\-yy"/>
    <numFmt numFmtId="169" formatCode="0.00000"/>
    <numFmt numFmtId="170" formatCode="yyyy"/>
    <numFmt numFmtId="171" formatCode="0.0%"/>
    <numFmt numFmtId="172" formatCode="0.000"/>
    <numFmt numFmtId="173" formatCode="#,##0.000_);\(#,##0.000\)"/>
    <numFmt numFmtId="174" formatCode="&quot;R$&quot;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</font>
    <font>
      <sz val="8"/>
      <name val="Arial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name val="Arial"/>
    </font>
    <font>
      <b/>
      <sz val="10"/>
      <name val="Arial"/>
    </font>
    <font>
      <b/>
      <sz val="11"/>
      <color rgb="FF3F3F3F"/>
      <name val="Calibri"/>
      <scheme val="minor"/>
    </font>
    <font>
      <b/>
      <i/>
      <sz val="10"/>
      <name val="Arial"/>
    </font>
    <font>
      <i/>
      <sz val="10"/>
      <name val="arial"/>
    </font>
    <font>
      <b/>
      <i/>
      <sz val="9"/>
      <name val="Arial"/>
    </font>
    <font>
      <b/>
      <sz val="9"/>
      <name val="Tahoma"/>
    </font>
    <font>
      <sz val="9"/>
      <name val="Tahoma"/>
    </font>
    <font>
      <b/>
      <sz val="8"/>
      <color indexed="81"/>
      <name val="Tahoma"/>
    </font>
    <font>
      <sz val="8"/>
      <color indexed="81"/>
      <name val="Tahoma"/>
    </font>
    <font>
      <sz val="10"/>
      <name val="Courier New"/>
    </font>
    <font>
      <sz val="10"/>
      <color theme="1"/>
      <name val="Arial"/>
    </font>
    <font>
      <b/>
      <sz val="11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39" fontId="5" fillId="0" borderId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9" fontId="5" fillId="0" borderId="0"/>
    <xf numFmtId="0" fontId="2" fillId="3" borderId="2"/>
    <xf numFmtId="0" fontId="19" fillId="2" borderId="1"/>
    <xf numFmtId="9" fontId="2" fillId="0" borderId="0" applyFont="0" applyFill="0" applyBorder="0" applyAlignment="0" applyProtection="0"/>
    <xf numFmtId="39" fontId="27" fillId="0" borderId="0"/>
    <xf numFmtId="0" fontId="28" fillId="0" borderId="0"/>
  </cellStyleXfs>
  <cellXfs count="335">
    <xf numFmtId="0" fontId="0" fillId="0" borderId="0" xfId="0"/>
    <xf numFmtId="0" fontId="3" fillId="0" borderId="3" xfId="2" applyFont="1" applyBorder="1" applyAlignment="1">
      <alignment wrapText="1"/>
    </xf>
    <xf numFmtId="0" fontId="2" fillId="0" borderId="0" xfId="2"/>
    <xf numFmtId="0" fontId="2" fillId="0" borderId="0" xfId="2"/>
    <xf numFmtId="0" fontId="3" fillId="0" borderId="3" xfId="2" applyFont="1" applyBorder="1" applyAlignment="1">
      <alignment wrapText="1"/>
    </xf>
    <xf numFmtId="0" fontId="4" fillId="0" borderId="0" xfId="2" applyFont="1" applyAlignment="1">
      <alignment wrapText="1"/>
    </xf>
    <xf numFmtId="0" fontId="3" fillId="0" borderId="4" xfId="2" applyFont="1" applyBorder="1" applyAlignment="1">
      <alignment horizontal="center" wrapText="1"/>
    </xf>
    <xf numFmtId="164" fontId="4" fillId="0" borderId="0" xfId="2" applyNumberFormat="1" applyFont="1"/>
    <xf numFmtId="164" fontId="3" fillId="0" borderId="3" xfId="2" applyNumberFormat="1" applyFont="1" applyBorder="1"/>
    <xf numFmtId="39" fontId="6" fillId="0" borderId="0" xfId="3" applyFont="1" applyAlignment="1">
      <alignment horizontal="centerContinuous" vertical="center"/>
    </xf>
    <xf numFmtId="39" fontId="7" fillId="0" borderId="0" xfId="3" applyFont="1" applyAlignment="1">
      <alignment vertical="center"/>
    </xf>
    <xf numFmtId="39" fontId="7" fillId="0" borderId="0" xfId="3" applyFont="1" applyAlignment="1">
      <alignment horizontal="right" vertical="center"/>
    </xf>
    <xf numFmtId="37" fontId="6" fillId="0" borderId="0" xfId="3" applyNumberFormat="1" applyFont="1" applyAlignment="1">
      <alignment vertical="center"/>
    </xf>
    <xf numFmtId="39" fontId="7" fillId="0" borderId="0" xfId="3" applyFont="1" applyAlignment="1">
      <alignment horizontal="left" vertical="center"/>
    </xf>
    <xf numFmtId="39" fontId="7" fillId="0" borderId="5" xfId="3" applyFont="1" applyBorder="1" applyAlignment="1">
      <alignment vertical="center"/>
    </xf>
    <xf numFmtId="39" fontId="6" fillId="0" borderId="5" xfId="3" applyFont="1" applyBorder="1" applyAlignment="1">
      <alignment horizontal="right" vertical="center"/>
    </xf>
    <xf numFmtId="165" fontId="6" fillId="0" borderId="5" xfId="3" applyNumberFormat="1" applyFont="1" applyBorder="1" applyAlignment="1">
      <alignment horizontal="center" vertical="center"/>
    </xf>
    <xf numFmtId="39" fontId="6" fillId="0" borderId="5" xfId="3" applyFont="1" applyBorder="1" applyAlignment="1">
      <alignment horizontal="center" vertical="center"/>
    </xf>
    <xf numFmtId="39" fontId="6" fillId="0" borderId="0" xfId="3" applyFont="1" applyAlignment="1">
      <alignment horizontal="left" vertical="center"/>
    </xf>
    <xf numFmtId="39" fontId="6" fillId="0" borderId="0" xfId="3" applyFont="1" applyAlignment="1">
      <alignment horizontal="center" vertical="center"/>
    </xf>
    <xf numFmtId="39" fontId="7" fillId="0" borderId="6" xfId="3" applyFont="1" applyBorder="1" applyAlignment="1">
      <alignment vertical="center"/>
    </xf>
    <xf numFmtId="39" fontId="6" fillId="0" borderId="6" xfId="3" applyFont="1" applyBorder="1" applyAlignment="1">
      <alignment horizontal="center" vertical="center"/>
    </xf>
    <xf numFmtId="39" fontId="7" fillId="0" borderId="0" xfId="3" quotePrefix="1" applyFont="1" applyAlignment="1">
      <alignment horizontal="left" vertical="center"/>
    </xf>
    <xf numFmtId="10" fontId="7" fillId="0" borderId="0" xfId="4" applyNumberFormat="1" applyFont="1" applyAlignment="1" applyProtection="1">
      <alignment vertical="center"/>
    </xf>
    <xf numFmtId="39" fontId="6" fillId="0" borderId="7" xfId="3" applyFont="1" applyBorder="1" applyAlignment="1">
      <alignment horizontal="left" vertical="center"/>
    </xf>
    <xf numFmtId="39" fontId="6" fillId="0" borderId="7" xfId="3" applyFont="1" applyBorder="1" applyAlignment="1">
      <alignment vertical="center"/>
    </xf>
    <xf numFmtId="10" fontId="6" fillId="0" borderId="7" xfId="4" applyNumberFormat="1" applyFont="1" applyBorder="1" applyAlignment="1" applyProtection="1">
      <alignment vertical="center"/>
    </xf>
    <xf numFmtId="39" fontId="6" fillId="0" borderId="0" xfId="3" quotePrefix="1" applyFont="1" applyAlignment="1">
      <alignment horizontal="left" vertical="center"/>
    </xf>
    <xf numFmtId="39" fontId="7" fillId="0" borderId="8" xfId="3" applyFont="1" applyBorder="1" applyAlignment="1">
      <alignment horizontal="left" vertical="center"/>
    </xf>
    <xf numFmtId="39" fontId="7" fillId="0" borderId="8" xfId="3" applyFont="1" applyBorder="1" applyAlignment="1">
      <alignment vertical="center"/>
    </xf>
    <xf numFmtId="10" fontId="7" fillId="0" borderId="8" xfId="4" applyNumberFormat="1" applyFont="1" applyBorder="1" applyAlignment="1" applyProtection="1">
      <alignment vertical="center"/>
    </xf>
    <xf numFmtId="39" fontId="6" fillId="0" borderId="0" xfId="3" applyFont="1" applyAlignment="1">
      <alignment vertical="center"/>
    </xf>
    <xf numFmtId="10" fontId="7" fillId="0" borderId="0" xfId="4" applyNumberFormat="1" applyFont="1" applyBorder="1" applyAlignment="1" applyProtection="1">
      <alignment vertical="center"/>
    </xf>
    <xf numFmtId="39" fontId="7" fillId="0" borderId="7" xfId="3" applyFont="1" applyBorder="1" applyAlignment="1">
      <alignment horizontal="left" vertical="center"/>
    </xf>
    <xf numFmtId="39" fontId="7" fillId="0" borderId="7" xfId="3" applyFont="1" applyBorder="1" applyAlignment="1">
      <alignment vertical="center"/>
    </xf>
    <xf numFmtId="10" fontId="7" fillId="0" borderId="7" xfId="4" applyNumberFormat="1" applyFont="1" applyBorder="1" applyAlignment="1" applyProtection="1">
      <alignment vertical="center"/>
    </xf>
    <xf numFmtId="39" fontId="6" fillId="0" borderId="9" xfId="3" applyFont="1" applyBorder="1" applyAlignment="1">
      <alignment horizontal="left" vertical="center"/>
    </xf>
    <xf numFmtId="39" fontId="6" fillId="0" borderId="9" xfId="3" applyFont="1" applyBorder="1" applyAlignment="1">
      <alignment vertical="center"/>
    </xf>
    <xf numFmtId="10" fontId="6" fillId="0" borderId="9" xfId="4" applyNumberFormat="1" applyFont="1" applyBorder="1" applyAlignment="1" applyProtection="1">
      <alignment vertical="center"/>
    </xf>
    <xf numFmtId="39" fontId="8" fillId="0" borderId="0" xfId="3" quotePrefix="1" applyFont="1" applyAlignment="1">
      <alignment horizontal="left" vertical="center"/>
    </xf>
    <xf numFmtId="39" fontId="9" fillId="0" borderId="0" xfId="3" applyFont="1" applyAlignment="1">
      <alignment vertical="center"/>
    </xf>
    <xf numFmtId="39" fontId="6" fillId="0" borderId="0" xfId="3" applyFont="1" applyAlignment="1" applyProtection="1">
      <alignment horizontal="centerContinuous" vertical="center"/>
    </xf>
    <xf numFmtId="39" fontId="7" fillId="0" borderId="0" xfId="3" applyFont="1" applyAlignment="1" applyProtection="1">
      <alignment horizontal="left" vertical="center"/>
    </xf>
    <xf numFmtId="39" fontId="6" fillId="0" borderId="5" xfId="3" applyNumberFormat="1" applyFont="1" applyBorder="1" applyAlignment="1" applyProtection="1">
      <alignment horizontal="center" vertical="center"/>
    </xf>
    <xf numFmtId="39" fontId="6" fillId="0" borderId="0" xfId="3" applyFont="1" applyAlignment="1" applyProtection="1">
      <alignment horizontal="left" vertical="center"/>
    </xf>
    <xf numFmtId="39" fontId="6" fillId="0" borderId="0" xfId="3" applyNumberFormat="1" applyFont="1" applyAlignment="1" applyProtection="1">
      <alignment horizontal="center" vertical="center"/>
    </xf>
    <xf numFmtId="39" fontId="6" fillId="0" borderId="6" xfId="3" applyFont="1" applyBorder="1" applyAlignment="1" applyProtection="1">
      <alignment horizontal="center" vertical="center"/>
    </xf>
    <xf numFmtId="39" fontId="6" fillId="0" borderId="6" xfId="3" applyNumberFormat="1" applyFont="1" applyBorder="1" applyAlignment="1" applyProtection="1">
      <alignment horizontal="center" vertical="center"/>
    </xf>
    <xf numFmtId="39" fontId="7" fillId="0" borderId="0" xfId="3" quotePrefix="1" applyFont="1" applyAlignment="1" applyProtection="1">
      <alignment horizontal="left" vertical="center"/>
    </xf>
    <xf numFmtId="39" fontId="7" fillId="0" borderId="0" xfId="3" applyFont="1" applyAlignment="1" applyProtection="1">
      <alignment vertical="center"/>
    </xf>
    <xf numFmtId="39" fontId="6" fillId="0" borderId="7" xfId="3" applyFont="1" applyBorder="1" applyAlignment="1" applyProtection="1">
      <alignment horizontal="left" vertical="center"/>
    </xf>
    <xf numFmtId="39" fontId="6" fillId="0" borderId="7" xfId="3" applyFont="1" applyBorder="1" applyAlignment="1" applyProtection="1">
      <alignment vertical="center"/>
    </xf>
    <xf numFmtId="39" fontId="6" fillId="0" borderId="0" xfId="3" quotePrefix="1" applyFont="1" applyAlignment="1" applyProtection="1">
      <alignment horizontal="left" vertical="center"/>
    </xf>
    <xf numFmtId="39" fontId="7" fillId="0" borderId="8" xfId="3" applyFont="1" applyBorder="1" applyAlignment="1" applyProtection="1">
      <alignment horizontal="left" vertical="center"/>
    </xf>
    <xf numFmtId="39" fontId="7" fillId="0" borderId="8" xfId="3" applyFont="1" applyBorder="1" applyAlignment="1" applyProtection="1">
      <alignment vertical="center"/>
    </xf>
    <xf numFmtId="39" fontId="7" fillId="0" borderId="0" xfId="3" applyFont="1" applyBorder="1" applyAlignment="1">
      <alignment vertical="center"/>
    </xf>
    <xf numFmtId="39" fontId="6" fillId="0" borderId="0" xfId="3" applyFont="1" applyBorder="1" applyAlignment="1">
      <alignment vertical="center"/>
    </xf>
    <xf numFmtId="39" fontId="7" fillId="0" borderId="0" xfId="3" applyFont="1" applyBorder="1" applyAlignment="1" applyProtection="1">
      <alignment vertical="center"/>
    </xf>
    <xf numFmtId="39" fontId="7" fillId="0" borderId="0" xfId="3" applyFont="1" applyBorder="1" applyAlignment="1" applyProtection="1">
      <alignment horizontal="left" vertical="center"/>
    </xf>
    <xf numFmtId="39" fontId="7" fillId="0" borderId="7" xfId="3" applyFont="1" applyBorder="1" applyAlignment="1" applyProtection="1">
      <alignment horizontal="left" vertical="center"/>
    </xf>
    <xf numFmtId="39" fontId="7" fillId="0" borderId="7" xfId="3" applyFont="1" applyBorder="1" applyAlignment="1" applyProtection="1">
      <alignment vertical="center"/>
    </xf>
    <xf numFmtId="39" fontId="6" fillId="0" borderId="9" xfId="3" applyFont="1" applyBorder="1" applyAlignment="1" applyProtection="1">
      <alignment horizontal="left" vertical="center"/>
    </xf>
    <xf numFmtId="39" fontId="6" fillId="0" borderId="9" xfId="3" applyFont="1" applyBorder="1" applyAlignment="1" applyProtection="1">
      <alignment vertical="center"/>
    </xf>
    <xf numFmtId="39" fontId="8" fillId="0" borderId="0" xfId="3" quotePrefix="1" applyFont="1" applyBorder="1" applyAlignment="1" applyProtection="1">
      <alignment horizontal="left" vertical="center"/>
    </xf>
    <xf numFmtId="37" fontId="6" fillId="0" borderId="0" xfId="3" applyNumberFormat="1" applyFont="1" applyAlignment="1" applyProtection="1">
      <alignment vertical="center"/>
    </xf>
    <xf numFmtId="39" fontId="6" fillId="0" borderId="5" xfId="3" applyFont="1" applyBorder="1" applyAlignment="1" applyProtection="1">
      <alignment horizontal="right" vertical="center"/>
    </xf>
    <xf numFmtId="166" fontId="7" fillId="0" borderId="0" xfId="5" applyFont="1" applyAlignment="1" applyProtection="1">
      <alignment vertical="center"/>
    </xf>
    <xf numFmtId="166" fontId="7" fillId="0" borderId="0" xfId="5" applyFont="1" applyAlignment="1">
      <alignment vertical="center"/>
    </xf>
    <xf numFmtId="166" fontId="6" fillId="0" borderId="7" xfId="5" applyFont="1" applyBorder="1" applyAlignment="1" applyProtection="1">
      <alignment vertical="center"/>
    </xf>
    <xf numFmtId="166" fontId="7" fillId="0" borderId="8" xfId="5" applyFont="1" applyBorder="1" applyAlignment="1" applyProtection="1">
      <alignment vertical="center"/>
    </xf>
    <xf numFmtId="166" fontId="7" fillId="0" borderId="7" xfId="5" applyFont="1" applyBorder="1" applyAlignment="1" applyProtection="1">
      <alignment vertical="center"/>
    </xf>
    <xf numFmtId="166" fontId="6" fillId="0" borderId="9" xfId="5" applyFont="1" applyBorder="1" applyAlignment="1" applyProtection="1">
      <alignment vertical="center"/>
    </xf>
    <xf numFmtId="39" fontId="10" fillId="0" borderId="0" xfId="6" applyFont="1" applyAlignment="1" applyProtection="1">
      <alignment horizontal="left" vertical="center"/>
    </xf>
    <xf numFmtId="39" fontId="10" fillId="0" borderId="0" xfId="6" applyFont="1" applyAlignment="1">
      <alignment horizontal="centerContinuous" vertical="center"/>
    </xf>
    <xf numFmtId="39" fontId="7" fillId="0" borderId="0" xfId="6" applyFont="1" applyAlignment="1">
      <alignment vertical="center"/>
    </xf>
    <xf numFmtId="0" fontId="10" fillId="0" borderId="0" xfId="6" applyNumberFormat="1" applyFont="1" applyAlignment="1" applyProtection="1">
      <alignment horizontal="left" vertical="center"/>
    </xf>
    <xf numFmtId="39" fontId="10" fillId="0" borderId="0" xfId="6" applyFont="1" applyAlignment="1" applyProtection="1">
      <alignment horizontal="left" vertical="center"/>
    </xf>
    <xf numFmtId="39" fontId="10" fillId="0" borderId="0" xfId="6" applyFont="1" applyAlignment="1">
      <alignment horizontal="left" vertical="center"/>
    </xf>
    <xf numFmtId="39" fontId="6" fillId="0" borderId="0" xfId="6" applyFont="1" applyAlignment="1">
      <alignment horizontal="right" vertical="center"/>
    </xf>
    <xf numFmtId="167" fontId="6" fillId="0" borderId="0" xfId="6" applyNumberFormat="1" applyFont="1" applyAlignment="1">
      <alignment vertical="center"/>
    </xf>
    <xf numFmtId="39" fontId="7" fillId="0" borderId="0" xfId="6" applyFont="1" applyAlignment="1">
      <alignment horizontal="right" vertical="center"/>
    </xf>
    <xf numFmtId="37" fontId="6" fillId="0" borderId="0" xfId="6" applyNumberFormat="1" applyFont="1" applyAlignment="1" applyProtection="1">
      <alignment vertical="center"/>
    </xf>
    <xf numFmtId="39" fontId="6" fillId="0" borderId="0" xfId="6" applyFont="1" applyAlignment="1" applyProtection="1">
      <alignment horizontal="center" vertical="center"/>
    </xf>
    <xf numFmtId="39" fontId="7" fillId="0" borderId="5" xfId="6" applyFont="1" applyBorder="1" applyAlignment="1">
      <alignment vertical="center"/>
    </xf>
    <xf numFmtId="39" fontId="6" fillId="0" borderId="5" xfId="6" applyFont="1" applyBorder="1" applyAlignment="1" applyProtection="1">
      <alignment horizontal="center" vertical="center"/>
    </xf>
    <xf numFmtId="168" fontId="6" fillId="0" borderId="5" xfId="6" applyNumberFormat="1" applyFont="1" applyBorder="1" applyAlignment="1">
      <alignment horizontal="center" vertical="center"/>
    </xf>
    <xf numFmtId="39" fontId="6" fillId="0" borderId="5" xfId="6" applyNumberFormat="1" applyFont="1" applyBorder="1" applyAlignment="1" applyProtection="1">
      <alignment horizontal="center" vertical="center"/>
    </xf>
    <xf numFmtId="39" fontId="6" fillId="0" borderId="0" xfId="6" applyFont="1" applyAlignment="1" applyProtection="1">
      <alignment horizontal="left" vertical="center"/>
    </xf>
    <xf numFmtId="39" fontId="6" fillId="0" borderId="0" xfId="6" applyFont="1" applyAlignment="1">
      <alignment horizontal="center" vertical="center"/>
    </xf>
    <xf numFmtId="168" fontId="6" fillId="0" borderId="0" xfId="6" applyNumberFormat="1" applyFont="1" applyBorder="1" applyAlignment="1">
      <alignment horizontal="center" vertical="center"/>
    </xf>
    <xf numFmtId="39" fontId="6" fillId="0" borderId="0" xfId="6" applyNumberFormat="1" applyFont="1" applyAlignment="1" applyProtection="1">
      <alignment horizontal="center" vertical="center"/>
    </xf>
    <xf numFmtId="39" fontId="7" fillId="0" borderId="6" xfId="6" applyFont="1" applyBorder="1" applyAlignment="1">
      <alignment vertical="center"/>
    </xf>
    <xf numFmtId="39" fontId="6" fillId="0" borderId="6" xfId="6" applyFont="1" applyBorder="1" applyAlignment="1" applyProtection="1">
      <alignment horizontal="center" vertical="center"/>
    </xf>
    <xf numFmtId="39" fontId="6" fillId="0" borderId="6" xfId="6" applyNumberFormat="1" applyFont="1" applyBorder="1" applyAlignment="1" applyProtection="1">
      <alignment horizontal="center" vertical="center"/>
    </xf>
    <xf numFmtId="39" fontId="7" fillId="0" borderId="0" xfId="6" applyFont="1" applyAlignment="1" applyProtection="1">
      <alignment horizontal="left" vertical="center"/>
    </xf>
    <xf numFmtId="39" fontId="7" fillId="0" borderId="0" xfId="6" applyFont="1" applyAlignment="1" applyProtection="1">
      <alignment horizontal="right" vertical="center"/>
    </xf>
    <xf numFmtId="169" fontId="7" fillId="0" borderId="0" xfId="6" applyNumberFormat="1" applyFont="1" applyAlignment="1" applyProtection="1">
      <alignment horizontal="right" vertical="center"/>
    </xf>
    <xf numFmtId="10" fontId="7" fillId="0" borderId="0" xfId="1" applyNumberFormat="1" applyFont="1" applyAlignment="1" applyProtection="1">
      <alignment horizontal="right" vertical="center"/>
    </xf>
    <xf numFmtId="39" fontId="7" fillId="0" borderId="0" xfId="6" applyFont="1" applyBorder="1" applyAlignment="1">
      <alignment vertical="center"/>
    </xf>
    <xf numFmtId="39" fontId="6" fillId="0" borderId="0" xfId="6" applyFont="1" applyBorder="1" applyAlignment="1">
      <alignment vertical="center"/>
    </xf>
    <xf numFmtId="39" fontId="7" fillId="0" borderId="0" xfId="6" applyFont="1" applyBorder="1" applyAlignment="1" applyProtection="1">
      <alignment horizontal="left" vertical="center"/>
    </xf>
    <xf numFmtId="39" fontId="11" fillId="0" borderId="8" xfId="6" applyFont="1" applyBorder="1" applyAlignment="1" applyProtection="1">
      <alignment horizontal="left" vertical="center"/>
    </xf>
    <xf numFmtId="39" fontId="11" fillId="0" borderId="8" xfId="6" applyFont="1" applyBorder="1" applyAlignment="1" applyProtection="1">
      <alignment horizontal="right" vertical="center"/>
    </xf>
    <xf numFmtId="39" fontId="11" fillId="0" borderId="8" xfId="6" applyNumberFormat="1" applyFont="1" applyBorder="1" applyAlignment="1" applyProtection="1">
      <alignment horizontal="right" vertical="center"/>
    </xf>
    <xf numFmtId="10" fontId="11" fillId="0" borderId="8" xfId="1" applyNumberFormat="1" applyFont="1" applyBorder="1" applyAlignment="1" applyProtection="1">
      <alignment horizontal="right" vertical="center"/>
    </xf>
    <xf numFmtId="10" fontId="6" fillId="0" borderId="8" xfId="1" applyNumberFormat="1" applyFont="1" applyBorder="1" applyAlignment="1" applyProtection="1">
      <alignment horizontal="right" vertical="center"/>
    </xf>
    <xf numFmtId="39" fontId="6" fillId="0" borderId="0" xfId="6" applyFont="1" applyAlignment="1" applyProtection="1">
      <alignment horizontal="right" vertical="center"/>
    </xf>
    <xf numFmtId="10" fontId="6" fillId="0" borderId="0" xfId="1" applyNumberFormat="1" applyFont="1" applyAlignment="1" applyProtection="1">
      <alignment horizontal="right" vertical="center"/>
    </xf>
    <xf numFmtId="39" fontId="7" fillId="0" borderId="0" xfId="6" quotePrefix="1" applyFont="1" applyAlignment="1" applyProtection="1">
      <alignment horizontal="left" vertical="center"/>
    </xf>
    <xf numFmtId="39" fontId="7" fillId="0" borderId="0" xfId="6" quotePrefix="1" applyFont="1" applyAlignment="1" applyProtection="1">
      <alignment horizontal="right" vertical="center"/>
    </xf>
    <xf numFmtId="10" fontId="7" fillId="0" borderId="0" xfId="1" quotePrefix="1" applyNumberFormat="1" applyFont="1" applyAlignment="1" applyProtection="1">
      <alignment horizontal="right" vertical="center"/>
    </xf>
    <xf numFmtId="39" fontId="11" fillId="0" borderId="10" xfId="6" applyFont="1" applyBorder="1" applyAlignment="1" applyProtection="1">
      <alignment horizontal="left" vertical="center"/>
    </xf>
    <xf numFmtId="39" fontId="11" fillId="0" borderId="10" xfId="6" applyFont="1" applyBorder="1" applyAlignment="1" applyProtection="1">
      <alignment horizontal="right" vertical="center"/>
    </xf>
    <xf numFmtId="10" fontId="11" fillId="0" borderId="10" xfId="1" applyNumberFormat="1" applyFont="1" applyBorder="1" applyAlignment="1" applyProtection="1">
      <alignment horizontal="right" vertical="center"/>
    </xf>
    <xf numFmtId="10" fontId="6" fillId="0" borderId="10" xfId="1" applyNumberFormat="1" applyFont="1" applyBorder="1" applyAlignment="1" applyProtection="1">
      <alignment horizontal="right" vertical="center"/>
    </xf>
    <xf numFmtId="39" fontId="7" fillId="0" borderId="0" xfId="6" applyFont="1" applyBorder="1" applyAlignment="1" applyProtection="1">
      <alignment vertical="center"/>
    </xf>
    <xf numFmtId="10" fontId="7" fillId="0" borderId="0" xfId="1" applyNumberFormat="1" applyFont="1" applyBorder="1" applyAlignment="1" applyProtection="1">
      <alignment vertical="center"/>
    </xf>
    <xf numFmtId="39" fontId="6" fillId="0" borderId="7" xfId="6" applyFont="1" applyBorder="1" applyAlignment="1" applyProtection="1">
      <alignment horizontal="left" vertical="center"/>
    </xf>
    <xf numFmtId="39" fontId="6" fillId="0" borderId="7" xfId="6" applyFont="1" applyBorder="1" applyAlignment="1" applyProtection="1">
      <alignment horizontal="right" vertical="center"/>
    </xf>
    <xf numFmtId="4" fontId="6" fillId="0" borderId="7" xfId="6" applyNumberFormat="1" applyFont="1" applyBorder="1" applyAlignment="1" applyProtection="1">
      <alignment horizontal="right" vertical="center"/>
    </xf>
    <xf numFmtId="10" fontId="6" fillId="0" borderId="7" xfId="1" applyNumberFormat="1" applyFont="1" applyBorder="1" applyAlignment="1" applyProtection="1">
      <alignment horizontal="right" vertical="center"/>
    </xf>
    <xf numFmtId="39" fontId="7" fillId="0" borderId="0" xfId="6" quotePrefix="1" applyFont="1" applyFill="1" applyAlignment="1" applyProtection="1">
      <alignment horizontal="left" vertical="center"/>
    </xf>
    <xf numFmtId="39" fontId="7" fillId="0" borderId="0" xfId="6" quotePrefix="1" applyFont="1" applyFill="1" applyAlignment="1" applyProtection="1">
      <alignment horizontal="right" vertical="center"/>
    </xf>
    <xf numFmtId="10" fontId="7" fillId="0" borderId="0" xfId="1" quotePrefix="1" applyNumberFormat="1" applyFont="1" applyFill="1" applyAlignment="1" applyProtection="1">
      <alignment horizontal="right" vertical="center"/>
    </xf>
    <xf numFmtId="49" fontId="7" fillId="0" borderId="0" xfId="6" applyNumberFormat="1" applyFont="1" applyFill="1" applyAlignment="1" applyProtection="1">
      <alignment horizontal="left" vertical="center"/>
    </xf>
    <xf numFmtId="39" fontId="7" fillId="0" borderId="0" xfId="6" applyFont="1" applyBorder="1" applyAlignment="1">
      <alignment horizontal="right" vertical="center"/>
    </xf>
    <xf numFmtId="39" fontId="12" fillId="0" borderId="0" xfId="6" applyFont="1" applyBorder="1" applyAlignment="1" applyProtection="1">
      <alignment vertical="center"/>
    </xf>
    <xf numFmtId="10" fontId="12" fillId="0" borderId="0" xfId="1" applyNumberFormat="1" applyFont="1" applyBorder="1" applyAlignment="1" applyProtection="1">
      <alignment vertical="center"/>
    </xf>
    <xf numFmtId="39" fontId="12" fillId="0" borderId="0" xfId="6" applyFont="1" applyBorder="1" applyAlignment="1" applyProtection="1">
      <alignment horizontal="left" vertical="center"/>
    </xf>
    <xf numFmtId="39" fontId="12" fillId="0" borderId="0" xfId="6" applyFont="1" applyBorder="1" applyAlignment="1">
      <alignment vertical="center"/>
    </xf>
    <xf numFmtId="39" fontId="6" fillId="0" borderId="0" xfId="6" applyFont="1" applyAlignment="1">
      <alignment vertical="center"/>
    </xf>
    <xf numFmtId="39" fontId="6" fillId="0" borderId="11" xfId="6" applyFont="1" applyBorder="1" applyAlignment="1">
      <alignment vertical="center"/>
    </xf>
    <xf numFmtId="39" fontId="6" fillId="0" borderId="11" xfId="6" applyFont="1" applyBorder="1" applyAlignment="1" applyProtection="1">
      <alignment horizontal="right" vertical="center"/>
    </xf>
    <xf numFmtId="39" fontId="6" fillId="0" borderId="11" xfId="6" quotePrefix="1" applyFont="1" applyBorder="1" applyAlignment="1" applyProtection="1">
      <alignment horizontal="right" vertical="center"/>
    </xf>
    <xf numFmtId="10" fontId="6" fillId="0" borderId="11" xfId="1" quotePrefix="1" applyNumberFormat="1" applyFont="1" applyBorder="1" applyAlignment="1" applyProtection="1">
      <alignment horizontal="right" vertical="center"/>
    </xf>
    <xf numFmtId="39" fontId="8" fillId="0" borderId="0" xfId="6" quotePrefix="1" applyFont="1" applyBorder="1" applyAlignment="1" applyProtection="1">
      <alignment horizontal="left" vertical="center"/>
    </xf>
    <xf numFmtId="170" fontId="10" fillId="0" borderId="0" xfId="6" applyNumberFormat="1" applyFont="1" applyAlignment="1" applyProtection="1">
      <alignment horizontal="left" vertical="center"/>
    </xf>
    <xf numFmtId="171" fontId="7" fillId="0" borderId="0" xfId="4" applyNumberFormat="1" applyFont="1" applyAlignment="1">
      <alignment vertical="center"/>
    </xf>
    <xf numFmtId="4" fontId="7" fillId="0" borderId="0" xfId="5" applyNumberFormat="1" applyFont="1" applyAlignment="1" applyProtection="1">
      <alignment vertical="center"/>
    </xf>
    <xf numFmtId="171" fontId="7" fillId="0" borderId="0" xfId="4" applyNumberFormat="1" applyFont="1" applyAlignment="1" applyProtection="1">
      <alignment vertical="center"/>
    </xf>
    <xf numFmtId="4" fontId="7" fillId="0" borderId="0" xfId="5" applyNumberFormat="1" applyFont="1" applyAlignment="1">
      <alignment vertical="center"/>
    </xf>
    <xf numFmtId="4" fontId="6" fillId="0" borderId="7" xfId="5" applyNumberFormat="1" applyFont="1" applyBorder="1" applyAlignment="1" applyProtection="1">
      <alignment vertical="center"/>
    </xf>
    <xf numFmtId="171" fontId="6" fillId="0" borderId="7" xfId="4" applyNumberFormat="1" applyFont="1" applyBorder="1" applyAlignment="1" applyProtection="1">
      <alignment vertical="center"/>
    </xf>
    <xf numFmtId="4" fontId="7" fillId="0" borderId="8" xfId="5" applyNumberFormat="1" applyFont="1" applyBorder="1" applyAlignment="1" applyProtection="1">
      <alignment vertical="center"/>
    </xf>
    <xf numFmtId="171" fontId="7" fillId="0" borderId="8" xfId="4" applyNumberFormat="1" applyFont="1" applyBorder="1" applyAlignment="1" applyProtection="1">
      <alignment vertical="center"/>
    </xf>
    <xf numFmtId="4" fontId="7" fillId="0" borderId="7" xfId="5" applyNumberFormat="1" applyFont="1" applyBorder="1" applyAlignment="1" applyProtection="1">
      <alignment vertical="center"/>
    </xf>
    <xf numFmtId="171" fontId="7" fillId="0" borderId="7" xfId="4" applyNumberFormat="1" applyFont="1" applyBorder="1" applyAlignment="1" applyProtection="1">
      <alignment vertical="center"/>
    </xf>
    <xf numFmtId="4" fontId="6" fillId="0" borderId="9" xfId="5" applyNumberFormat="1" applyFont="1" applyBorder="1" applyAlignment="1" applyProtection="1">
      <alignment vertical="center"/>
    </xf>
    <xf numFmtId="171" fontId="6" fillId="0" borderId="9" xfId="4" applyNumberFormat="1" applyFont="1" applyBorder="1" applyAlignment="1" applyProtection="1">
      <alignment vertical="center"/>
    </xf>
    <xf numFmtId="39" fontId="10" fillId="0" borderId="0" xfId="6" applyFont="1" applyAlignment="1">
      <alignment horizontal="left" vertical="center"/>
    </xf>
    <xf numFmtId="37" fontId="6" fillId="0" borderId="0" xfId="6" applyNumberFormat="1" applyFont="1" applyAlignment="1">
      <alignment vertical="center"/>
    </xf>
    <xf numFmtId="39" fontId="6" fillId="0" borderId="5" xfId="6" applyFont="1" applyBorder="1" applyAlignment="1">
      <alignment horizontal="center" vertical="center"/>
    </xf>
    <xf numFmtId="39" fontId="6" fillId="0" borderId="0" xfId="6" applyFont="1" applyAlignment="1">
      <alignment horizontal="left" vertical="center"/>
    </xf>
    <xf numFmtId="168" fontId="6" fillId="0" borderId="0" xfId="6" applyNumberFormat="1" applyFont="1" applyAlignment="1">
      <alignment horizontal="center" vertical="center"/>
    </xf>
    <xf numFmtId="39" fontId="6" fillId="0" borderId="6" xfId="6" applyFont="1" applyBorder="1" applyAlignment="1">
      <alignment horizontal="center" vertical="center"/>
    </xf>
    <xf numFmtId="39" fontId="7" fillId="0" borderId="0" xfId="6" applyFont="1" applyAlignment="1">
      <alignment horizontal="left" vertical="center"/>
    </xf>
    <xf numFmtId="172" fontId="7" fillId="0" borderId="0" xfId="6" applyNumberFormat="1" applyFont="1" applyAlignment="1">
      <alignment horizontal="right" vertical="center"/>
    </xf>
    <xf numFmtId="10" fontId="7" fillId="0" borderId="0" xfId="4" applyNumberFormat="1" applyFont="1" applyAlignment="1" applyProtection="1">
      <alignment horizontal="right" vertical="center"/>
    </xf>
    <xf numFmtId="39" fontId="11" fillId="0" borderId="8" xfId="6" applyFont="1" applyBorder="1" applyAlignment="1">
      <alignment horizontal="left" vertical="center"/>
    </xf>
    <xf numFmtId="39" fontId="11" fillId="0" borderId="8" xfId="6" applyFont="1" applyBorder="1" applyAlignment="1">
      <alignment horizontal="right" vertical="center"/>
    </xf>
    <xf numFmtId="10" fontId="11" fillId="0" borderId="8" xfId="4" applyNumberFormat="1" applyFont="1" applyBorder="1" applyAlignment="1" applyProtection="1">
      <alignment horizontal="right" vertical="center"/>
    </xf>
    <xf numFmtId="10" fontId="6" fillId="0" borderId="8" xfId="4" applyNumberFormat="1" applyFont="1" applyBorder="1" applyAlignment="1" applyProtection="1">
      <alignment horizontal="right" vertical="center"/>
    </xf>
    <xf numFmtId="10" fontId="6" fillId="0" borderId="0" xfId="4" applyNumberFormat="1" applyFont="1" applyAlignment="1" applyProtection="1">
      <alignment horizontal="right" vertical="center"/>
    </xf>
    <xf numFmtId="39" fontId="7" fillId="0" borderId="0" xfId="6" quotePrefix="1" applyFont="1" applyAlignment="1">
      <alignment horizontal="left" vertical="center"/>
    </xf>
    <xf numFmtId="39" fontId="7" fillId="0" borderId="0" xfId="6" quotePrefix="1" applyFont="1" applyAlignment="1">
      <alignment horizontal="right" vertical="center"/>
    </xf>
    <xf numFmtId="10" fontId="7" fillId="0" borderId="0" xfId="4" quotePrefix="1" applyNumberFormat="1" applyFont="1" applyAlignment="1" applyProtection="1">
      <alignment horizontal="right" vertical="center"/>
    </xf>
    <xf numFmtId="39" fontId="11" fillId="0" borderId="10" xfId="6" applyFont="1" applyBorder="1" applyAlignment="1">
      <alignment horizontal="left" vertical="center"/>
    </xf>
    <xf numFmtId="39" fontId="11" fillId="0" borderId="10" xfId="6" applyFont="1" applyBorder="1" applyAlignment="1">
      <alignment horizontal="right" vertical="center"/>
    </xf>
    <xf numFmtId="10" fontId="11" fillId="0" borderId="10" xfId="4" applyNumberFormat="1" applyFont="1" applyBorder="1" applyAlignment="1" applyProtection="1">
      <alignment horizontal="right" vertical="center"/>
    </xf>
    <xf numFmtId="10" fontId="6" fillId="0" borderId="10" xfId="4" applyNumberFormat="1" applyFont="1" applyBorder="1" applyAlignment="1" applyProtection="1">
      <alignment horizontal="right" vertical="center"/>
    </xf>
    <xf numFmtId="39" fontId="6" fillId="0" borderId="7" xfId="6" applyFont="1" applyBorder="1" applyAlignment="1">
      <alignment horizontal="left" vertical="center"/>
    </xf>
    <xf numFmtId="39" fontId="6" fillId="0" borderId="7" xfId="6" applyFont="1" applyBorder="1" applyAlignment="1">
      <alignment horizontal="right" vertical="center"/>
    </xf>
    <xf numFmtId="4" fontId="6" fillId="0" borderId="7" xfId="6" applyNumberFormat="1" applyFont="1" applyBorder="1" applyAlignment="1">
      <alignment horizontal="right" vertical="center"/>
    </xf>
    <xf numFmtId="10" fontId="6" fillId="0" borderId="7" xfId="4" applyNumberFormat="1" applyFont="1" applyBorder="1" applyAlignment="1" applyProtection="1">
      <alignment horizontal="right" vertical="center"/>
    </xf>
    <xf numFmtId="49" fontId="7" fillId="0" borderId="0" xfId="6" applyNumberFormat="1" applyFont="1" applyAlignment="1">
      <alignment horizontal="left" vertical="center"/>
    </xf>
    <xf numFmtId="10" fontId="7" fillId="0" borderId="0" xfId="4" quotePrefix="1" applyNumberFormat="1" applyFont="1" applyFill="1" applyAlignment="1" applyProtection="1">
      <alignment horizontal="right" vertical="center"/>
    </xf>
    <xf numFmtId="39" fontId="12" fillId="0" borderId="0" xfId="6" applyFont="1" applyAlignment="1">
      <alignment vertical="center"/>
    </xf>
    <xf numFmtId="10" fontId="12" fillId="0" borderId="0" xfId="4" applyNumberFormat="1" applyFont="1" applyBorder="1" applyAlignment="1" applyProtection="1">
      <alignment vertical="center"/>
    </xf>
    <xf numFmtId="39" fontId="12" fillId="0" borderId="0" xfId="6" applyFont="1" applyAlignment="1">
      <alignment horizontal="left" vertical="center"/>
    </xf>
    <xf numFmtId="10" fontId="6" fillId="0" borderId="0" xfId="6" applyNumberFormat="1" applyFont="1" applyAlignment="1">
      <alignment vertical="center"/>
    </xf>
    <xf numFmtId="39" fontId="6" fillId="0" borderId="11" xfId="6" applyFont="1" applyBorder="1" applyAlignment="1">
      <alignment horizontal="right" vertical="center"/>
    </xf>
    <xf numFmtId="39" fontId="6" fillId="0" borderId="11" xfId="6" quotePrefix="1" applyFont="1" applyBorder="1" applyAlignment="1">
      <alignment horizontal="right" vertical="center"/>
    </xf>
    <xf numFmtId="10" fontId="6" fillId="0" borderId="11" xfId="4" quotePrefix="1" applyNumberFormat="1" applyFont="1" applyBorder="1" applyAlignment="1" applyProtection="1">
      <alignment horizontal="right" vertical="center"/>
    </xf>
    <xf numFmtId="39" fontId="8" fillId="0" borderId="0" xfId="6" quotePrefix="1" applyFont="1" applyAlignment="1">
      <alignment horizontal="left" vertical="center"/>
    </xf>
    <xf numFmtId="173" fontId="6" fillId="0" borderId="0" xfId="6" applyNumberFormat="1" applyFont="1" applyAlignment="1" applyProtection="1">
      <alignment horizontal="left" vertical="center"/>
    </xf>
    <xf numFmtId="173" fontId="7" fillId="0" borderId="0" xfId="6" applyNumberFormat="1" applyFont="1" applyAlignment="1" applyProtection="1">
      <alignment horizontal="right" vertical="center"/>
    </xf>
    <xf numFmtId="173" fontId="11" fillId="0" borderId="8" xfId="6" applyNumberFormat="1" applyFont="1" applyBorder="1" applyAlignment="1" applyProtection="1">
      <alignment horizontal="right" vertical="center"/>
    </xf>
    <xf numFmtId="173" fontId="6" fillId="0" borderId="0" xfId="6" applyNumberFormat="1" applyFont="1" applyAlignment="1" applyProtection="1">
      <alignment horizontal="right" vertical="center"/>
    </xf>
    <xf numFmtId="173" fontId="7" fillId="0" borderId="0" xfId="6" quotePrefix="1" applyNumberFormat="1" applyFont="1" applyAlignment="1" applyProtection="1">
      <alignment horizontal="right" vertical="center"/>
    </xf>
    <xf numFmtId="173" fontId="11" fillId="0" borderId="10" xfId="6" applyNumberFormat="1" applyFont="1" applyBorder="1" applyAlignment="1" applyProtection="1">
      <alignment horizontal="right" vertical="center"/>
    </xf>
    <xf numFmtId="39" fontId="6" fillId="0" borderId="7" xfId="6" applyNumberFormat="1" applyFont="1" applyBorder="1" applyAlignment="1" applyProtection="1">
      <alignment horizontal="right" vertical="center"/>
    </xf>
    <xf numFmtId="172" fontId="7" fillId="0" borderId="0" xfId="6" applyNumberFormat="1" applyFont="1" applyAlignment="1" applyProtection="1">
      <alignment horizontal="right" vertical="center"/>
    </xf>
    <xf numFmtId="0" fontId="10" fillId="0" borderId="0" xfId="6" applyNumberFormat="1" applyFont="1" applyAlignment="1">
      <alignment horizontal="left" vertical="center"/>
    </xf>
    <xf numFmtId="10" fontId="6" fillId="0" borderId="0" xfId="4" quotePrefix="1" applyNumberFormat="1" applyFont="1" applyFill="1" applyAlignment="1" applyProtection="1">
      <alignment horizontal="right" vertical="center"/>
    </xf>
    <xf numFmtId="39" fontId="17" fillId="0" borderId="0" xfId="7" applyNumberFormat="1" applyFont="1" applyFill="1" applyBorder="1" applyAlignment="1">
      <alignment horizontal="left" vertical="center"/>
    </xf>
    <xf numFmtId="39" fontId="17" fillId="0" borderId="0" xfId="7" applyNumberFormat="1" applyFont="1" applyFill="1" applyBorder="1" applyAlignment="1">
      <alignment vertical="center"/>
    </xf>
    <xf numFmtId="39" fontId="2" fillId="0" borderId="0" xfId="7" applyNumberFormat="1" applyFill="1" applyBorder="1" applyAlignment="1">
      <alignment vertical="center"/>
    </xf>
    <xf numFmtId="39" fontId="17" fillId="0" borderId="0" xfId="7" applyNumberFormat="1" applyFont="1" applyFill="1" applyBorder="1" applyAlignment="1">
      <alignment horizontal="left" vertical="center"/>
    </xf>
    <xf numFmtId="39" fontId="18" fillId="0" borderId="0" xfId="7" applyNumberFormat="1" applyFont="1" applyFill="1" applyBorder="1" applyAlignment="1">
      <alignment horizontal="right" vertical="center"/>
    </xf>
    <xf numFmtId="167" fontId="18" fillId="0" borderId="0" xfId="7" applyNumberFormat="1" applyFont="1" applyFill="1" applyBorder="1" applyAlignment="1">
      <alignment vertical="center"/>
    </xf>
    <xf numFmtId="39" fontId="2" fillId="0" borderId="0" xfId="7" applyNumberFormat="1" applyFill="1" applyBorder="1" applyAlignment="1">
      <alignment horizontal="right" vertical="center"/>
    </xf>
    <xf numFmtId="37" fontId="18" fillId="0" borderId="0" xfId="7" applyNumberFormat="1" applyFont="1" applyFill="1" applyBorder="1" applyAlignment="1">
      <alignment vertical="center"/>
    </xf>
    <xf numFmtId="39" fontId="18" fillId="0" borderId="0" xfId="7" applyNumberFormat="1" applyFont="1" applyFill="1" applyBorder="1" applyAlignment="1">
      <alignment horizontal="center" vertical="center"/>
    </xf>
    <xf numFmtId="39" fontId="2" fillId="0" borderId="5" xfId="7" applyNumberFormat="1" applyFill="1" applyBorder="1" applyAlignment="1">
      <alignment vertical="center"/>
    </xf>
    <xf numFmtId="39" fontId="18" fillId="0" borderId="5" xfId="7" applyNumberFormat="1" applyFont="1" applyFill="1" applyBorder="1" applyAlignment="1">
      <alignment horizontal="center" vertical="center"/>
    </xf>
    <xf numFmtId="168" fontId="18" fillId="0" borderId="5" xfId="7" applyNumberFormat="1" applyFont="1" applyFill="1" applyBorder="1" applyAlignment="1">
      <alignment horizontal="center" vertical="center"/>
    </xf>
    <xf numFmtId="39" fontId="18" fillId="0" borderId="0" xfId="7" applyNumberFormat="1" applyFont="1" applyFill="1" applyBorder="1" applyAlignment="1">
      <alignment horizontal="left" vertical="center"/>
    </xf>
    <xf numFmtId="168" fontId="18" fillId="0" borderId="0" xfId="7" applyNumberFormat="1" applyFont="1" applyFill="1" applyBorder="1" applyAlignment="1">
      <alignment horizontal="center" vertical="center"/>
    </xf>
    <xf numFmtId="39" fontId="2" fillId="0" borderId="6" xfId="7" applyNumberFormat="1" applyFill="1" applyBorder="1" applyAlignment="1">
      <alignment vertical="center"/>
    </xf>
    <xf numFmtId="39" fontId="18" fillId="0" borderId="6" xfId="7" applyNumberFormat="1" applyFont="1" applyFill="1" applyBorder="1" applyAlignment="1">
      <alignment horizontal="center" vertical="center"/>
    </xf>
    <xf numFmtId="39" fontId="2" fillId="0" borderId="0" xfId="7" applyNumberFormat="1" applyFill="1" applyBorder="1" applyAlignment="1">
      <alignment horizontal="left" vertical="center"/>
    </xf>
    <xf numFmtId="172" fontId="2" fillId="0" borderId="0" xfId="7" applyNumberFormat="1" applyFill="1" applyBorder="1" applyAlignment="1">
      <alignment horizontal="right" vertical="center"/>
    </xf>
    <xf numFmtId="10" fontId="2" fillId="0" borderId="0" xfId="8" applyNumberFormat="1" applyFont="1" applyFill="1" applyBorder="1" applyAlignment="1">
      <alignment horizontal="right" vertical="center"/>
    </xf>
    <xf numFmtId="39" fontId="18" fillId="0" borderId="0" xfId="7" applyNumberFormat="1" applyFont="1" applyFill="1" applyBorder="1" applyAlignment="1">
      <alignment vertical="center"/>
    </xf>
    <xf numFmtId="39" fontId="20" fillId="0" borderId="8" xfId="7" applyNumberFormat="1" applyFont="1" applyFill="1" applyBorder="1" applyAlignment="1">
      <alignment horizontal="left" vertical="center"/>
    </xf>
    <xf numFmtId="39" fontId="20" fillId="0" borderId="8" xfId="7" applyNumberFormat="1" applyFont="1" applyFill="1" applyBorder="1" applyAlignment="1">
      <alignment horizontal="right" vertical="center"/>
    </xf>
    <xf numFmtId="10" fontId="20" fillId="0" borderId="8" xfId="8" applyNumberFormat="1" applyFont="1" applyFill="1" applyBorder="1" applyAlignment="1">
      <alignment horizontal="right" vertical="center"/>
    </xf>
    <xf numFmtId="10" fontId="18" fillId="0" borderId="8" xfId="8" applyNumberFormat="1" applyFont="1" applyFill="1" applyBorder="1" applyAlignment="1">
      <alignment horizontal="right" vertical="center"/>
    </xf>
    <xf numFmtId="10" fontId="18" fillId="0" borderId="0" xfId="8" applyNumberFormat="1" applyFont="1" applyFill="1" applyBorder="1" applyAlignment="1">
      <alignment horizontal="right" vertical="center"/>
    </xf>
    <xf numFmtId="39" fontId="20" fillId="0" borderId="10" xfId="7" applyNumberFormat="1" applyFont="1" applyFill="1" applyBorder="1" applyAlignment="1">
      <alignment horizontal="left" vertical="center"/>
    </xf>
    <xf numFmtId="39" fontId="20" fillId="0" borderId="10" xfId="7" applyNumberFormat="1" applyFont="1" applyFill="1" applyBorder="1" applyAlignment="1">
      <alignment horizontal="right" vertical="center"/>
    </xf>
    <xf numFmtId="10" fontId="20" fillId="0" borderId="10" xfId="8" applyNumberFormat="1" applyFont="1" applyFill="1" applyBorder="1" applyAlignment="1">
      <alignment horizontal="right" vertical="center"/>
    </xf>
    <xf numFmtId="10" fontId="18" fillId="0" borderId="10" xfId="8" applyNumberFormat="1" applyFont="1" applyFill="1" applyBorder="1" applyAlignment="1">
      <alignment horizontal="right" vertical="center"/>
    </xf>
    <xf numFmtId="10" fontId="2" fillId="0" borderId="0" xfId="8" applyNumberFormat="1" applyFont="1" applyFill="1" applyBorder="1" applyAlignment="1">
      <alignment vertical="center"/>
    </xf>
    <xf numFmtId="39" fontId="18" fillId="0" borderId="7" xfId="7" applyNumberFormat="1" applyFont="1" applyFill="1" applyBorder="1" applyAlignment="1">
      <alignment horizontal="left" vertical="center"/>
    </xf>
    <xf numFmtId="39" fontId="18" fillId="0" borderId="7" xfId="7" applyNumberFormat="1" applyFont="1" applyFill="1" applyBorder="1" applyAlignment="1">
      <alignment horizontal="right" vertical="center"/>
    </xf>
    <xf numFmtId="4" fontId="18" fillId="0" borderId="7" xfId="7" applyNumberFormat="1" applyFont="1" applyFill="1" applyBorder="1" applyAlignment="1">
      <alignment horizontal="right" vertical="center"/>
    </xf>
    <xf numFmtId="10" fontId="18" fillId="0" borderId="7" xfId="8" applyNumberFormat="1" applyFont="1" applyFill="1" applyBorder="1" applyAlignment="1">
      <alignment horizontal="right" vertical="center"/>
    </xf>
    <xf numFmtId="49" fontId="2" fillId="0" borderId="0" xfId="7" applyNumberFormat="1" applyFill="1" applyBorder="1" applyAlignment="1">
      <alignment horizontal="left" vertical="center"/>
    </xf>
    <xf numFmtId="39" fontId="21" fillId="0" borderId="0" xfId="7" applyNumberFormat="1" applyFont="1" applyFill="1" applyBorder="1" applyAlignment="1">
      <alignment vertical="center"/>
    </xf>
    <xf numFmtId="10" fontId="21" fillId="0" borderId="0" xfId="8" applyNumberFormat="1" applyFont="1" applyFill="1" applyBorder="1" applyAlignment="1">
      <alignment vertical="center"/>
    </xf>
    <xf numFmtId="39" fontId="21" fillId="0" borderId="0" xfId="7" applyNumberFormat="1" applyFont="1" applyFill="1" applyBorder="1" applyAlignment="1">
      <alignment horizontal="left" vertical="center"/>
    </xf>
    <xf numFmtId="10" fontId="18" fillId="0" borderId="0" xfId="7" applyNumberFormat="1" applyFont="1" applyFill="1" applyBorder="1" applyAlignment="1">
      <alignment vertical="center"/>
    </xf>
    <xf numFmtId="39" fontId="18" fillId="0" borderId="11" xfId="7" applyNumberFormat="1" applyFont="1" applyFill="1" applyBorder="1" applyAlignment="1">
      <alignment vertical="center"/>
    </xf>
    <xf numFmtId="39" fontId="18" fillId="0" borderId="11" xfId="7" applyNumberFormat="1" applyFont="1" applyFill="1" applyBorder="1" applyAlignment="1">
      <alignment horizontal="right" vertical="center"/>
    </xf>
    <xf numFmtId="10" fontId="18" fillId="0" borderId="11" xfId="8" applyNumberFormat="1" applyFont="1" applyFill="1" applyBorder="1" applyAlignment="1">
      <alignment horizontal="right" vertical="center"/>
    </xf>
    <xf numFmtId="39" fontId="22" fillId="0" borderId="0" xfId="7" applyNumberFormat="1" applyFont="1" applyFill="1" applyBorder="1" applyAlignment="1">
      <alignment horizontal="left" vertical="center"/>
    </xf>
    <xf numFmtId="10" fontId="7" fillId="0" borderId="0" xfId="9" applyNumberFormat="1" applyFont="1" applyAlignment="1" applyProtection="1">
      <alignment horizontal="right" vertical="center"/>
    </xf>
    <xf numFmtId="173" fontId="7" fillId="0" borderId="0" xfId="6" applyNumberFormat="1" applyFont="1" applyAlignment="1">
      <alignment horizontal="right" vertical="center"/>
    </xf>
    <xf numFmtId="10" fontId="11" fillId="0" borderId="8" xfId="9" applyNumberFormat="1" applyFont="1" applyBorder="1" applyAlignment="1" applyProtection="1">
      <alignment horizontal="right" vertical="center"/>
    </xf>
    <xf numFmtId="10" fontId="6" fillId="0" borderId="8" xfId="9" applyNumberFormat="1" applyFont="1" applyBorder="1" applyAlignment="1" applyProtection="1">
      <alignment horizontal="right" vertical="center"/>
    </xf>
    <xf numFmtId="10" fontId="6" fillId="0" borderId="0" xfId="9" applyNumberFormat="1" applyFont="1" applyAlignment="1" applyProtection="1">
      <alignment horizontal="right" vertical="center"/>
    </xf>
    <xf numFmtId="173" fontId="7" fillId="0" borderId="0" xfId="6" quotePrefix="1" applyNumberFormat="1" applyFont="1" applyAlignment="1">
      <alignment horizontal="right" vertical="center"/>
    </xf>
    <xf numFmtId="10" fontId="7" fillId="0" borderId="0" xfId="9" quotePrefix="1" applyNumberFormat="1" applyFont="1" applyAlignment="1" applyProtection="1">
      <alignment horizontal="right" vertical="center"/>
    </xf>
    <xf numFmtId="10" fontId="11" fillId="0" borderId="10" xfId="9" applyNumberFormat="1" applyFont="1" applyBorder="1" applyAlignment="1" applyProtection="1">
      <alignment horizontal="right" vertical="center"/>
    </xf>
    <xf numFmtId="10" fontId="6" fillId="0" borderId="10" xfId="9" applyNumberFormat="1" applyFont="1" applyBorder="1" applyAlignment="1" applyProtection="1">
      <alignment horizontal="right" vertical="center"/>
    </xf>
    <xf numFmtId="10" fontId="7" fillId="0" borderId="0" xfId="9" applyNumberFormat="1" applyFont="1" applyBorder="1" applyAlignment="1" applyProtection="1">
      <alignment vertical="center"/>
    </xf>
    <xf numFmtId="10" fontId="6" fillId="0" borderId="7" xfId="9" applyNumberFormat="1" applyFont="1" applyBorder="1" applyAlignment="1" applyProtection="1">
      <alignment horizontal="right" vertical="center"/>
    </xf>
    <xf numFmtId="10" fontId="7" fillId="0" borderId="0" xfId="9" quotePrefix="1" applyNumberFormat="1" applyFont="1" applyFill="1" applyAlignment="1" applyProtection="1">
      <alignment horizontal="right" vertical="center"/>
    </xf>
    <xf numFmtId="10" fontId="12" fillId="0" borderId="0" xfId="9" applyNumberFormat="1" applyFont="1" applyBorder="1" applyAlignment="1" applyProtection="1">
      <alignment vertical="center"/>
    </xf>
    <xf numFmtId="10" fontId="6" fillId="0" borderId="0" xfId="9" quotePrefix="1" applyNumberFormat="1" applyFont="1" applyAlignment="1" applyProtection="1">
      <alignment horizontal="right" vertical="center"/>
    </xf>
    <xf numFmtId="10" fontId="6" fillId="0" borderId="11" xfId="9" quotePrefix="1" applyNumberFormat="1" applyFont="1" applyBorder="1" applyAlignment="1" applyProtection="1">
      <alignment horizontal="right" vertical="center"/>
    </xf>
    <xf numFmtId="14" fontId="10" fillId="0" borderId="0" xfId="6" applyNumberFormat="1" applyFont="1" applyAlignment="1">
      <alignment horizontal="left" vertical="center"/>
    </xf>
    <xf numFmtId="39" fontId="17" fillId="0" borderId="0" xfId="10" applyFont="1" applyAlignment="1">
      <alignment horizontal="left" vertical="center"/>
    </xf>
    <xf numFmtId="39" fontId="17" fillId="0" borderId="0" xfId="10" applyFont="1" applyAlignment="1">
      <alignment vertical="center"/>
    </xf>
    <xf numFmtId="39" fontId="2" fillId="0" borderId="0" xfId="10" applyFont="1" applyAlignment="1">
      <alignment vertical="center"/>
    </xf>
    <xf numFmtId="0" fontId="29" fillId="0" borderId="12" xfId="11" applyFont="1" applyBorder="1" applyAlignment="1">
      <alignment horizontal="left" vertical="center"/>
    </xf>
    <xf numFmtId="0" fontId="29" fillId="0" borderId="13" xfId="11" applyFont="1" applyBorder="1" applyAlignment="1">
      <alignment horizontal="left" vertical="center"/>
    </xf>
    <xf numFmtId="39" fontId="17" fillId="0" borderId="0" xfId="10" applyFont="1" applyAlignment="1">
      <alignment horizontal="left" vertical="center"/>
    </xf>
    <xf numFmtId="39" fontId="18" fillId="0" borderId="0" xfId="10" applyFont="1" applyAlignment="1">
      <alignment horizontal="right" vertical="center"/>
    </xf>
    <xf numFmtId="167" fontId="18" fillId="0" borderId="0" xfId="10" applyNumberFormat="1" applyFont="1" applyAlignment="1">
      <alignment vertical="center"/>
    </xf>
    <xf numFmtId="39" fontId="2" fillId="0" borderId="0" xfId="10" applyFont="1" applyAlignment="1">
      <alignment horizontal="right" vertical="center"/>
    </xf>
    <xf numFmtId="37" fontId="18" fillId="0" borderId="0" xfId="10" applyNumberFormat="1" applyFont="1" applyAlignment="1">
      <alignment vertical="center"/>
    </xf>
    <xf numFmtId="39" fontId="18" fillId="0" borderId="0" xfId="10" applyFont="1" applyAlignment="1">
      <alignment horizontal="center" vertical="center"/>
    </xf>
    <xf numFmtId="39" fontId="2" fillId="0" borderId="5" xfId="10" applyFont="1" applyBorder="1" applyAlignment="1">
      <alignment vertical="center"/>
    </xf>
    <xf numFmtId="39" fontId="18" fillId="0" borderId="5" xfId="10" applyFont="1" applyBorder="1" applyAlignment="1">
      <alignment horizontal="center" vertical="center"/>
    </xf>
    <xf numFmtId="168" fontId="18" fillId="0" borderId="5" xfId="10" applyNumberFormat="1" applyFont="1" applyBorder="1" applyAlignment="1">
      <alignment horizontal="center" vertical="center"/>
    </xf>
    <xf numFmtId="39" fontId="18" fillId="0" borderId="0" xfId="10" applyFont="1" applyAlignment="1">
      <alignment horizontal="left" vertical="center"/>
    </xf>
    <xf numFmtId="168" fontId="18" fillId="0" borderId="0" xfId="10" applyNumberFormat="1" applyFont="1" applyAlignment="1">
      <alignment horizontal="center" vertical="center"/>
    </xf>
    <xf numFmtId="39" fontId="2" fillId="0" borderId="6" xfId="10" applyFont="1" applyBorder="1" applyAlignment="1">
      <alignment vertical="center"/>
    </xf>
    <xf numFmtId="39" fontId="18" fillId="0" borderId="6" xfId="10" applyFont="1" applyBorder="1" applyAlignment="1">
      <alignment horizontal="center" vertical="center"/>
    </xf>
    <xf numFmtId="39" fontId="2" fillId="0" borderId="0" xfId="10" applyFont="1" applyAlignment="1">
      <alignment horizontal="left" vertical="center"/>
    </xf>
    <xf numFmtId="172" fontId="2" fillId="0" borderId="0" xfId="10" applyNumberFormat="1" applyFont="1" applyAlignment="1">
      <alignment horizontal="right" vertical="center"/>
    </xf>
    <xf numFmtId="39" fontId="18" fillId="0" borderId="0" xfId="10" applyFont="1" applyAlignment="1">
      <alignment vertical="center"/>
    </xf>
    <xf numFmtId="39" fontId="20" fillId="0" borderId="8" xfId="10" applyFont="1" applyBorder="1" applyAlignment="1">
      <alignment horizontal="left" vertical="center"/>
    </xf>
    <xf numFmtId="39" fontId="20" fillId="0" borderId="8" xfId="10" applyFont="1" applyBorder="1" applyAlignment="1">
      <alignment horizontal="right" vertical="center"/>
    </xf>
    <xf numFmtId="39" fontId="20" fillId="0" borderId="10" xfId="10" applyFont="1" applyBorder="1" applyAlignment="1">
      <alignment horizontal="left" vertical="center"/>
    </xf>
    <xf numFmtId="39" fontId="20" fillId="0" borderId="10" xfId="10" applyFont="1" applyBorder="1" applyAlignment="1">
      <alignment horizontal="right" vertical="center"/>
    </xf>
    <xf numFmtId="39" fontId="18" fillId="0" borderId="7" xfId="10" applyFont="1" applyBorder="1" applyAlignment="1">
      <alignment horizontal="left" vertical="center"/>
    </xf>
    <xf numFmtId="39" fontId="18" fillId="0" borderId="7" xfId="10" applyFont="1" applyBorder="1" applyAlignment="1">
      <alignment horizontal="right" vertical="center"/>
    </xf>
    <xf numFmtId="4" fontId="18" fillId="0" borderId="7" xfId="10" applyNumberFormat="1" applyFont="1" applyBorder="1" applyAlignment="1">
      <alignment horizontal="right" vertical="center"/>
    </xf>
    <xf numFmtId="49" fontId="2" fillId="0" borderId="0" xfId="10" applyNumberFormat="1" applyFont="1" applyAlignment="1">
      <alignment horizontal="left" vertical="center"/>
    </xf>
    <xf numFmtId="39" fontId="21" fillId="0" borderId="0" xfId="10" applyFont="1" applyAlignment="1">
      <alignment vertical="center"/>
    </xf>
    <xf numFmtId="39" fontId="21" fillId="0" borderId="0" xfId="10" applyFont="1" applyAlignment="1">
      <alignment horizontal="left" vertical="center"/>
    </xf>
    <xf numFmtId="10" fontId="18" fillId="0" borderId="0" xfId="10" applyNumberFormat="1" applyFont="1" applyAlignment="1">
      <alignment vertical="center"/>
    </xf>
    <xf numFmtId="39" fontId="18" fillId="0" borderId="11" xfId="10" applyFont="1" applyBorder="1" applyAlignment="1">
      <alignment vertical="center"/>
    </xf>
    <xf numFmtId="39" fontId="18" fillId="0" borderId="11" xfId="10" applyFont="1" applyBorder="1" applyAlignment="1">
      <alignment horizontal="right" vertical="center"/>
    </xf>
    <xf numFmtId="39" fontId="22" fillId="0" borderId="0" xfId="10" applyFont="1" applyAlignment="1">
      <alignment horizontal="left" vertical="center"/>
    </xf>
    <xf numFmtId="0" fontId="28" fillId="0" borderId="0" xfId="11"/>
    <xf numFmtId="0" fontId="3" fillId="0" borderId="3" xfId="2" applyFont="1" applyBorder="1" applyAlignment="1">
      <alignment horizontal="left" wrapText="1"/>
    </xf>
    <xf numFmtId="0" fontId="2" fillId="0" borderId="0" xfId="2" applyAlignment="1">
      <alignment horizontal="left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7" fontId="6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 applyProtection="1">
      <alignment horizontal="right" vertical="center"/>
    </xf>
    <xf numFmtId="165" fontId="6" fillId="0" borderId="5" xfId="0" applyNumberFormat="1" applyFont="1" applyBorder="1" applyAlignment="1">
      <alignment horizontal="center" vertical="center"/>
    </xf>
    <xf numFmtId="39" fontId="6" fillId="0" borderId="5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39" fontId="6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</xf>
    <xf numFmtId="39" fontId="6" fillId="0" borderId="6" xfId="0" applyNumberFormat="1" applyFont="1" applyBorder="1" applyAlignment="1" applyProtection="1">
      <alignment horizontal="center" vertical="center"/>
    </xf>
    <xf numFmtId="174" fontId="7" fillId="0" borderId="0" xfId="0" applyNumberFormat="1" applyFont="1" applyAlignment="1" applyProtection="1">
      <alignment vertical="center"/>
    </xf>
    <xf numFmtId="174" fontId="7" fillId="0" borderId="0" xfId="0" applyNumberFormat="1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4" fontId="7" fillId="0" borderId="0" xfId="0" applyNumberFormat="1" applyFont="1" applyAlignment="1" applyProtection="1">
      <alignment vertical="center"/>
    </xf>
    <xf numFmtId="10" fontId="7" fillId="0" borderId="0" xfId="1" applyNumberFormat="1" applyFont="1" applyAlignment="1" applyProtection="1">
      <alignment vertical="center"/>
    </xf>
    <xf numFmtId="4" fontId="7" fillId="0" borderId="0" xfId="0" applyNumberFormat="1" applyFont="1" applyAlignment="1">
      <alignment vertical="center"/>
    </xf>
    <xf numFmtId="0" fontId="6" fillId="0" borderId="7" xfId="0" applyFont="1" applyBorder="1" applyAlignment="1" applyProtection="1">
      <alignment horizontal="left" vertical="center"/>
    </xf>
    <xf numFmtId="4" fontId="6" fillId="0" borderId="7" xfId="0" applyNumberFormat="1" applyFont="1" applyBorder="1" applyAlignment="1" applyProtection="1">
      <alignment vertical="center"/>
    </xf>
    <xf numFmtId="10" fontId="6" fillId="0" borderId="7" xfId="1" applyNumberFormat="1" applyFont="1" applyBorder="1" applyAlignment="1" applyProtection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4" fontId="6" fillId="0" borderId="9" xfId="0" applyNumberFormat="1" applyFont="1" applyBorder="1" applyAlignment="1" applyProtection="1">
      <alignment vertical="center"/>
    </xf>
    <xf numFmtId="10" fontId="6" fillId="0" borderId="9" xfId="1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8" fillId="0" borderId="0" xfId="0" quotePrefix="1" applyFont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39" fontId="6" fillId="0" borderId="14" xfId="3" applyFont="1" applyBorder="1" applyAlignment="1">
      <alignment vertical="center"/>
    </xf>
    <xf numFmtId="10" fontId="6" fillId="0" borderId="14" xfId="4" applyNumberFormat="1" applyFont="1" applyBorder="1" applyAlignment="1" applyProtection="1">
      <alignment vertical="center"/>
    </xf>
    <xf numFmtId="0" fontId="30" fillId="0" borderId="3" xfId="2" applyFont="1" applyBorder="1" applyAlignment="1">
      <alignment wrapText="1"/>
    </xf>
    <xf numFmtId="0" fontId="30" fillId="0" borderId="3" xfId="2" applyFont="1" applyBorder="1" applyAlignment="1">
      <alignment wrapText="1"/>
    </xf>
    <xf numFmtId="0" fontId="31" fillId="0" borderId="0" xfId="2" applyFont="1" applyAlignment="1">
      <alignment wrapText="1"/>
    </xf>
    <xf numFmtId="0" fontId="30" fillId="0" borderId="4" xfId="2" applyFont="1" applyBorder="1" applyAlignment="1">
      <alignment horizontal="center" wrapText="1"/>
    </xf>
    <xf numFmtId="164" fontId="31" fillId="0" borderId="0" xfId="2" applyNumberFormat="1" applyFont="1"/>
    <xf numFmtId="164" fontId="30" fillId="0" borderId="3" xfId="2" applyNumberFormat="1" applyFont="1" applyBorder="1"/>
    <xf numFmtId="0" fontId="2" fillId="0" borderId="0" xfId="2" applyAlignment="1"/>
  </cellXfs>
  <cellStyles count="12">
    <cellStyle name="Normal" xfId="0" builtinId="0"/>
    <cellStyle name="Normal 2" xfId="2"/>
    <cellStyle name="Normal 3" xfId="3"/>
    <cellStyle name="Normal 4" xfId="11"/>
    <cellStyle name="Normal_SOJA - PADF -JUL 2007" xfId="6"/>
    <cellStyle name="Normal_TOMATE DOMINGOS MARTINS ES" xfId="10"/>
    <cellStyle name="Nota 2" xfId="7"/>
    <cellStyle name="Porcentagem" xfId="1" builtinId="5"/>
    <cellStyle name="Porcentagem 2" xfId="4"/>
    <cellStyle name="Porcentagem 3" xfId="9"/>
    <cellStyle name="Saída 2" xfId="8"/>
    <cellStyle name="Vírgula 2" xfId="5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externalLink" Target="externalLinks/externalLink11.xml"/><Relationship Id="rId159" Type="http://schemas.openxmlformats.org/officeDocument/2006/relationships/externalLink" Target="externalLinks/externalLink32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externalLink" Target="externalLinks/externalLink1.xml"/><Relationship Id="rId149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externalLink" Target="externalLinks/externalLink33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externalLink" Target="externalLinks/externalLink12.xml"/><Relationship Id="rId85" Type="http://schemas.openxmlformats.org/officeDocument/2006/relationships/worksheet" Target="worksheets/sheet85.xml"/><Relationship Id="rId150" Type="http://schemas.openxmlformats.org/officeDocument/2006/relationships/externalLink" Target="externalLinks/externalLink2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externalLink" Target="externalLinks/externalLink2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externalLink" Target="externalLinks/externalLink13.xml"/><Relationship Id="rId145" Type="http://schemas.openxmlformats.org/officeDocument/2006/relationships/externalLink" Target="externalLinks/externalLink18.xml"/><Relationship Id="rId16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externalLink" Target="externalLinks/externalLink3.xml"/><Relationship Id="rId135" Type="http://schemas.openxmlformats.org/officeDocument/2006/relationships/externalLink" Target="externalLinks/externalLink8.xml"/><Relationship Id="rId151" Type="http://schemas.openxmlformats.org/officeDocument/2006/relationships/externalLink" Target="externalLinks/externalLink24.xml"/><Relationship Id="rId156" Type="http://schemas.openxmlformats.org/officeDocument/2006/relationships/externalLink" Target="externalLinks/externalLink2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externalLink" Target="externalLinks/externalLink14.xml"/><Relationship Id="rId146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externalLink" Target="externalLinks/externalLink4.xml"/><Relationship Id="rId136" Type="http://schemas.openxmlformats.org/officeDocument/2006/relationships/externalLink" Target="externalLinks/externalLink9.xml"/><Relationship Id="rId157" Type="http://schemas.openxmlformats.org/officeDocument/2006/relationships/externalLink" Target="externalLinks/externalLink30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externalLink" Target="externalLinks/externalLink2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externalLink" Target="externalLinks/externalLink2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externalLink" Target="externalLinks/externalLink15.xml"/><Relationship Id="rId163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externalLink" Target="externalLinks/externalLink10.xml"/><Relationship Id="rId158" Type="http://schemas.openxmlformats.org/officeDocument/2006/relationships/externalLink" Target="externalLinks/externalLink3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externalLink" Target="externalLinks/externalLink5.xml"/><Relationship Id="rId153" Type="http://schemas.openxmlformats.org/officeDocument/2006/relationships/externalLink" Target="externalLinks/externalLink26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externalLink" Target="externalLinks/externalLink16.xml"/><Relationship Id="rId148" Type="http://schemas.openxmlformats.org/officeDocument/2006/relationships/externalLink" Target="externalLinks/externalLink21.xml"/><Relationship Id="rId16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externalLink" Target="externalLinks/externalLink6.xml"/><Relationship Id="rId154" Type="http://schemas.openxmlformats.org/officeDocument/2006/relationships/externalLink" Target="externalLinks/externalLink27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externalLink" Target="externalLinks/externalLink17.xml"/><Relationship Id="rId90" Type="http://schemas.openxmlformats.org/officeDocument/2006/relationships/worksheet" Target="worksheets/sheet90.xml"/><Relationship Id="rId165" Type="http://schemas.openxmlformats.org/officeDocument/2006/relationships/calcChain" Target="calcChain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externalLink" Target="externalLinks/externalLink7.xml"/><Relationship Id="rId80" Type="http://schemas.openxmlformats.org/officeDocument/2006/relationships/worksheet" Target="worksheets/sheet80.xml"/><Relationship Id="rId15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Heveicultura/Familiar/2021/03.2021/BORRACHA-BA-Ituber&#225;-MAR-2021/BORRACHA-10&#176;ANO-PRODU&#199;&#195;O-BA-Ituber&#225;-MAR-20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Regionais%20-%20Cast.P&#243;%20Cer&#237;fero-JutaMalva\JutaMalva\JUTA-MALVA%20RESUMO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Juta%20Malva/Familiar/2021/03.2021/JUTA-MALVA-AM-Manacapur&#250;-2mil-MAR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CE-Morada%20Nova-FAMILIAR-MAR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asa099622/Desktop/Planilha%20Modelo%20-%20Sociobiodiversidade-Abr_201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7\gecup\Documents%20and%20Settings\stelito.neto\Meus%20documentos\Stelito\Conab\Leite\Custo%20Produ&#231;&#227;o%20Leite%20_Em%20Bran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GO-Orizona-FAMILIAR-MAR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MG-Caldas-FAMILIAR-MAR-20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MG-Muria&#233;-FAMILIAR-MAR-202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Planilha%20Modelo%20-%20Sociobiodiversidade-Abr_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MG-Patos%20de%20Minas-FAMILIAR-MAR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Cana-de-A&#231;&#250;car/Familiar/2021/03.2021/CANA-DE-A&#199;&#218;CAR-MG-S.%20J.%20Evangelista-MAR-2021/CANA-Produ&#231;&#227;o-MG-S.%20J.%20Evangelista-MAR202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MG-Porteirinha-FAMILIAR-MAR-202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MG-Una&#237;-FAMILIAR-MAR-20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PR-Marechal%20Candido%20Rondon-FAMILIAR-MAR-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RO-Jaru-FAMILIAR-MAR-202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SC-S&#227;o%20Miguel%20do%20Oeste-FAMILIAR-MAR-202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RS-Iju&#237;-FAMILIAR-MAR-202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Resumo-LEITE-RS-Teutonia-FAMILIAR-MAR-202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SP-Itapetininga-FAMILIAR-MAR-20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Planilha%20Modelo%20-%20Sociobiodiversidade-Abr_201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Pecu&#225;ria%20Leiteira/Familiar/2021/03.2021/LEITE-SP-S&#227;o%20Jos&#233;%20do%20Rio%20Preto-FAMILIAR-MAR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Cana-de-A&#231;&#250;car/Familiar/2021/03.2021/CANA-DE-A&#199;&#218;CAR-MG-V.%20do%20Rio%20Branco-MAR-2021/CANA-Produ&#231;&#227;o-MG-V.%20do%20Rio%20Branco-MAR-202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anga/Familiar/2021/03.2021/MANGA-BA-Juazeiro-MAR-2021/MANGA-Produ&#231;&#227;o-BA-Juazeiro-MAR-202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aracuj&#225;/Familiar/2021/03.2021/MARACUJ&#193;-SP-Adamantina-MAR-202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el/Familiar/2021/Resumo-MEL-MG-Formiga-MAR-202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el/Familiar/2021/MEL-MG-Formiga-MAR-202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Citrus/Familiar/2021/TANGERINA-PR-Cerro%20Azul-PGPAF-MAR-2021/Tangerina-PRODU&#199;&#195;O-PR-Cerro%20Azul-PGPAF-MAR-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Cana-de-A&#231;&#250;car/Familiar/2021/03.2021/CANA-DE-A&#199;&#218;CAR-PE-Ribeir&#227;o-MAR-2021/CANA-DE-A&#199;&#218;CAR-Produ&#231;&#227;o-PE-Ribeir&#227;o-MAR-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Cana-de-A&#231;&#250;car/Familiar/2021/03.2021/CANA-DE-A&#199;&#218;CAR-SP-Pen&#225;polis-MAR-2021/CANA-DE-A&#199;&#218;CAR-Produ&#231;&#227;o-SP-Pen&#225;polis-MAR-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esktop/CAPRINOS-PE-Dormentes-FAMILIAR-MAR%20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esktop/CAPRINOS%20E%20OVINOS-Alegrete%20do%20Piau&#237;-PI-MAR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esktop/CAPRINOS%20E%20OVINOS-Castelo%20do%20Piau&#237;-PI-MAR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Juta%20Malva/Familiar/2021/03.2021/JUTA-MALVA-AM-Manacapur&#250;-1,8mil-MAR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Participantes"/>
      <sheetName val="Tempo de trabalho"/>
      <sheetName val="Entrada"/>
      <sheetName val="Custeio"/>
      <sheetName val="Resumo"/>
      <sheetName val="Resumo (2)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40</v>
          </cell>
        </row>
      </sheetData>
      <sheetData sheetId="4">
        <row r="3">
          <cell r="D3">
            <v>5000</v>
          </cell>
        </row>
        <row r="10">
          <cell r="E10">
            <v>10</v>
          </cell>
        </row>
        <row r="11">
          <cell r="E11">
            <v>3907.8947368421054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eio(1,8mil)"/>
      <sheetName val="Resumo(1,8mil)"/>
      <sheetName val="Resumo"/>
      <sheetName val="Compara_Custo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0">
          <cell r="B10">
            <v>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Produção Leite _Em Branco"/>
      <sheetName val="Custeio"/>
      <sheetName val="Entrad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>
        <row r="1">
          <cell r="A1" t="str">
            <v>UF: GO</v>
          </cell>
        </row>
        <row r="2">
          <cell r="A2" t="str">
            <v>MUNICÍPIO: ORIZONA</v>
          </cell>
        </row>
        <row r="10">
          <cell r="C10">
            <v>44256</v>
          </cell>
        </row>
        <row r="11">
          <cell r="C11">
            <v>2021</v>
          </cell>
        </row>
      </sheetData>
      <sheetData sheetId="2"/>
      <sheetData sheetId="3">
        <row r="45">
          <cell r="E45">
            <v>406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>
        <row r="1">
          <cell r="A1" t="str">
            <v>UF: MG</v>
          </cell>
        </row>
        <row r="2">
          <cell r="A2" t="str">
            <v>MUNICÍPIO: CALDAS</v>
          </cell>
        </row>
        <row r="10">
          <cell r="C10" t="str">
            <v>MAR/2021</v>
          </cell>
        </row>
        <row r="11">
          <cell r="C11" t="str">
            <v>2021/2022</v>
          </cell>
        </row>
      </sheetData>
      <sheetData sheetId="2"/>
      <sheetData sheetId="3">
        <row r="45">
          <cell r="E45">
            <v>201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>
        <row r="1">
          <cell r="A1" t="str">
            <v>Companhia Nacional de Abastecimento</v>
          </cell>
        </row>
      </sheetData>
      <sheetData sheetId="1">
        <row r="1">
          <cell r="A1" t="str">
            <v>UF: MG</v>
          </cell>
        </row>
        <row r="2">
          <cell r="A2" t="str">
            <v xml:space="preserve">MUNICÍPIO: MURIAÉ </v>
          </cell>
        </row>
        <row r="10">
          <cell r="C10" t="str">
            <v>MAR/2021</v>
          </cell>
        </row>
        <row r="11">
          <cell r="C11" t="str">
            <v>2020/2021</v>
          </cell>
        </row>
        <row r="146">
          <cell r="C146">
            <v>2.75E-2</v>
          </cell>
        </row>
      </sheetData>
      <sheetData sheetId="2">
        <row r="1">
          <cell r="A1" t="str">
            <v>REBANHO BOVINO</v>
          </cell>
        </row>
        <row r="45">
          <cell r="E45">
            <v>162</v>
          </cell>
        </row>
      </sheetData>
      <sheetData sheetId="3">
        <row r="4">
          <cell r="A4" t="str">
            <v xml:space="preserve">ÁREA PARA O GADO DE LEITE </v>
          </cell>
        </row>
      </sheetData>
      <sheetData sheetId="4">
        <row r="1">
          <cell r="A1" t="str">
            <v>CUSTO DE FORMAÇÃO DO PASTO 1:</v>
          </cell>
        </row>
      </sheetData>
      <sheetData sheetId="5">
        <row r="1">
          <cell r="A1" t="str">
            <v>CUSTO DE FORMAÇÃO DE CAPINEIRA</v>
          </cell>
        </row>
      </sheetData>
      <sheetData sheetId="6">
        <row r="1">
          <cell r="A1" t="str">
            <v>CUSTO DE FORMAÇÃO DE CANA-DE-AÇÚCAR</v>
          </cell>
        </row>
      </sheetData>
      <sheetData sheetId="7">
        <row r="1">
          <cell r="A1" t="str">
            <v xml:space="preserve">CUSTO COM SILAGEM </v>
          </cell>
        </row>
      </sheetData>
      <sheetData sheetId="8">
        <row r="1">
          <cell r="A1" t="str">
            <v>CUSTO COM CONCENTRADOS</v>
          </cell>
        </row>
      </sheetData>
      <sheetData sheetId="9">
        <row r="1">
          <cell r="A1" t="str">
            <v>MANEJO SANITÁRIO E OUTROS</v>
          </cell>
        </row>
      </sheetData>
      <sheetData sheetId="10">
        <row r="1">
          <cell r="A1" t="str">
            <v>BENFEITORIAS UTILIZADAS PARA O GADO DE LEITE</v>
          </cell>
        </row>
      </sheetData>
      <sheetData sheetId="11">
        <row r="1">
          <cell r="A1" t="str">
            <v>MÁQUINAS, MOTORES E EQUIPAMENTOS UTILIZADOS PARA O GADO DE LEITE</v>
          </cell>
        </row>
        <row r="30">
          <cell r="B30">
            <v>429.9</v>
          </cell>
        </row>
      </sheetData>
      <sheetData sheetId="12">
        <row r="1">
          <cell r="A1" t="str">
            <v>CUSTOS DO SISTEMA  - Geral</v>
          </cell>
        </row>
        <row r="20">
          <cell r="E20">
            <v>6435</v>
          </cell>
        </row>
        <row r="62">
          <cell r="E62">
            <v>1641</v>
          </cell>
        </row>
        <row r="64">
          <cell r="E64">
            <v>1719.6</v>
          </cell>
        </row>
      </sheetData>
      <sheetData sheetId="13">
        <row r="1">
          <cell r="A1" t="str">
            <v>RENDA</v>
          </cell>
        </row>
        <row r="6">
          <cell r="C6">
            <v>59130</v>
          </cell>
        </row>
      </sheetData>
      <sheetData sheetId="14">
        <row r="1">
          <cell r="A1" t="str">
            <v xml:space="preserve">RESUMO DA RENDA E DOS CUSTOS DO SISTEMA DE PRODUÇÃO DE LEITE </v>
          </cell>
        </row>
        <row r="14">
          <cell r="C14">
            <v>40524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28874.880000000005</v>
          </cell>
        </row>
        <row r="21">
          <cell r="C21">
            <v>0</v>
          </cell>
        </row>
        <row r="22">
          <cell r="C22">
            <v>1586.3040000000001</v>
          </cell>
        </row>
        <row r="23">
          <cell r="C23">
            <v>2413</v>
          </cell>
        </row>
        <row r="24">
          <cell r="C24">
            <v>0</v>
          </cell>
        </row>
        <row r="25">
          <cell r="C25">
            <v>182</v>
          </cell>
        </row>
        <row r="26">
          <cell r="C26">
            <v>0</v>
          </cell>
        </row>
        <row r="27">
          <cell r="C27">
            <v>1836</v>
          </cell>
        </row>
        <row r="28">
          <cell r="C28">
            <v>1576</v>
          </cell>
        </row>
        <row r="29">
          <cell r="C29">
            <v>1696.51</v>
          </cell>
        </row>
        <row r="32">
          <cell r="C32">
            <v>4102.4647000000004</v>
          </cell>
        </row>
        <row r="33">
          <cell r="C33">
            <v>0</v>
          </cell>
        </row>
        <row r="37">
          <cell r="C37">
            <v>1100</v>
          </cell>
        </row>
        <row r="38">
          <cell r="C38">
            <v>2136.4</v>
          </cell>
        </row>
        <row r="39">
          <cell r="C39">
            <v>4086</v>
          </cell>
        </row>
        <row r="40">
          <cell r="C40">
            <v>900</v>
          </cell>
        </row>
        <row r="41">
          <cell r="C41">
            <v>7950</v>
          </cell>
        </row>
        <row r="45">
          <cell r="C45">
            <v>831.98699999999997</v>
          </cell>
        </row>
        <row r="46">
          <cell r="C46">
            <v>581.22479999999996</v>
          </cell>
        </row>
        <row r="47">
          <cell r="C47">
            <v>2977.7799999999997</v>
          </cell>
        </row>
        <row r="48">
          <cell r="C48">
            <v>10800</v>
          </cell>
        </row>
        <row r="51">
          <cell r="C51">
            <v>0.85</v>
          </cell>
        </row>
      </sheetData>
      <sheetData sheetId="15">
        <row r="1">
          <cell r="A1" t="str">
            <v>CUSTO DE PRODUÇÃO ESTIMADO - AGRICULTURA FAMILIAR</v>
          </cell>
        </row>
      </sheetData>
      <sheetData sheetId="16">
        <row r="1">
          <cell r="A1" t="str">
            <v>CUSTO DE PRODUÇÃO ESTIMADO</v>
          </cell>
        </row>
      </sheetData>
      <sheetData sheetId="17">
        <row r="1">
          <cell r="A1" t="str">
            <v>CUSTO DE PRODUÇÃO ESTIMADO</v>
          </cell>
        </row>
      </sheetData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0">
          <cell r="B10">
            <v>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>
        <row r="1">
          <cell r="A1" t="str">
            <v>UF: MG</v>
          </cell>
        </row>
        <row r="2">
          <cell r="A2" t="str">
            <v>MUNICÍPIO: PATOS DE MINAS</v>
          </cell>
        </row>
        <row r="10">
          <cell r="C10" t="str">
            <v>MAR/2021</v>
          </cell>
        </row>
        <row r="11">
          <cell r="C11" t="str">
            <v>2021/2022</v>
          </cell>
        </row>
      </sheetData>
      <sheetData sheetId="2"/>
      <sheetData sheetId="3">
        <row r="45">
          <cell r="E45">
            <v>539.58333333333337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articipantes"/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1000</v>
          </cell>
        </row>
        <row r="10">
          <cell r="B10">
            <v>7</v>
          </cell>
        </row>
      </sheetData>
      <sheetData sheetId="4">
        <row r="10">
          <cell r="E10">
            <v>2</v>
          </cell>
        </row>
        <row r="11">
          <cell r="E11">
            <v>57142.857142857145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>
        <row r="1">
          <cell r="A1" t="str">
            <v>UF: MG</v>
          </cell>
        </row>
        <row r="2">
          <cell r="A2" t="str">
            <v>MUNICÍPIO: PORTEIRINHA</v>
          </cell>
        </row>
        <row r="10">
          <cell r="C10" t="str">
            <v>MAR/2021</v>
          </cell>
        </row>
        <row r="11">
          <cell r="C11" t="str">
            <v>2021/2022</v>
          </cell>
        </row>
      </sheetData>
      <sheetData sheetId="2">
        <row r="45">
          <cell r="E45">
            <v>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Fatores Contextuais"/>
      <sheetName val="ATUALIZAÇÃO"/>
      <sheetName val="ÁREA"/>
      <sheetName val="REBANHO "/>
      <sheetName val="BENF."/>
      <sheetName val="MAQ. "/>
      <sheetName val="PASTO"/>
      <sheetName val="CAPINEIRA"/>
      <sheetName val="CANA-DE-AÇÚCAR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AFICO 1-ATIVIDADE LEITEIRA"/>
      <sheetName val="Gráfico 2_Leite"/>
      <sheetName val="GRÁFICO 2-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>
        <row r="1">
          <cell r="A1" t="str">
            <v>UF: SC</v>
          </cell>
        </row>
        <row r="2">
          <cell r="A2" t="str">
            <v>MUNICÍPIO: São Miguel do Oeste</v>
          </cell>
        </row>
        <row r="10">
          <cell r="C10" t="str">
            <v>MAR/2021</v>
          </cell>
        </row>
        <row r="11">
          <cell r="C11" t="str">
            <v>2021/2022</v>
          </cell>
        </row>
      </sheetData>
      <sheetData sheetId="2">
        <row r="45">
          <cell r="E45">
            <v>390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0">
          <cell r="B10">
            <v>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REBANHO "/>
      <sheetName val="ÁREA"/>
      <sheetName val="PASTO"/>
      <sheetName val="CAPINEIRA"/>
      <sheetName val="CANA"/>
      <sheetName val="SILAGEM"/>
      <sheetName val="ALIMENTAÇÃO - CONCENTRADO"/>
      <sheetName val="SANIDADE"/>
      <sheetName val="BENF."/>
      <sheetName val="MAQ. "/>
      <sheetName val="GERAL"/>
      <sheetName val="RENDA"/>
      <sheetName val="RESULTADO"/>
      <sheetName val="Resumo"/>
      <sheetName val="Compara Custo"/>
      <sheetName val="Resumo (MDA)"/>
      <sheetName val="Gráfico 1_Ativ."/>
      <sheetName val="Gráfico 2_Le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Lista de Participante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1000</v>
          </cell>
        </row>
        <row r="10">
          <cell r="B10">
            <v>5</v>
          </cell>
        </row>
      </sheetData>
      <sheetData sheetId="4">
        <row r="10">
          <cell r="E10">
            <v>4</v>
          </cell>
        </row>
        <row r="11">
          <cell r="E11">
            <v>59035.087719298244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articipante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</v>
          </cell>
        </row>
        <row r="6">
          <cell r="B6" t="str">
            <v>R$/1 kg</v>
          </cell>
        </row>
        <row r="7">
          <cell r="B7" t="str">
            <v>R$/ha</v>
          </cell>
        </row>
        <row r="14">
          <cell r="B14" t="str">
            <v>MAR/2021</v>
          </cell>
        </row>
      </sheetData>
      <sheetData sheetId="3">
        <row r="1">
          <cell r="A1" t="str">
            <v>CUSTO DE PRODUÇÃO ESTIMADO - AGRICULTURA FAMILIAR</v>
          </cell>
        </row>
        <row r="2">
          <cell r="A2" t="str">
            <v>PRODUTO: MANGA</v>
          </cell>
        </row>
        <row r="3">
          <cell r="A3" t="str">
            <v>ETAPA: PRODUÇÃO</v>
          </cell>
          <cell r="D3">
            <v>16000</v>
          </cell>
        </row>
        <row r="4">
          <cell r="A4" t="str">
            <v>SAFRA DE VERÃO - 2021/2022</v>
          </cell>
        </row>
        <row r="5">
          <cell r="A5" t="str">
            <v>LOCAL:  JUAZEIRO - BA</v>
          </cell>
        </row>
        <row r="11">
          <cell r="E11">
            <v>23000</v>
          </cell>
        </row>
        <row r="120">
          <cell r="A120" t="str">
            <v>Elaboração: CONAB/DIPAI/SUINF/GECUP</v>
          </cell>
        </row>
      </sheetData>
      <sheetData sheetId="4">
        <row r="24">
          <cell r="B24">
            <v>27540.26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Lista de Participante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1.5</v>
          </cell>
        </row>
      </sheetData>
      <sheetData sheetId="4">
        <row r="3">
          <cell r="D3">
            <v>10000</v>
          </cell>
        </row>
        <row r="10">
          <cell r="E10">
            <v>1.5</v>
          </cell>
        </row>
        <row r="11">
          <cell r="E11">
            <v>25000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20</v>
          </cell>
        </row>
        <row r="10">
          <cell r="B10">
            <v>20</v>
          </cell>
        </row>
      </sheetData>
      <sheetData sheetId="4">
        <row r="3">
          <cell r="D3">
            <v>24300</v>
          </cell>
        </row>
        <row r="10">
          <cell r="E10">
            <v>3</v>
          </cell>
        </row>
        <row r="11">
          <cell r="E11">
            <v>32000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Participantes"/>
      <sheetName val="Tempo de trabalho"/>
      <sheetName val="Entrada"/>
      <sheetName val="Custeio"/>
      <sheetName val="Resumo"/>
      <sheetName val="Compara_Custo"/>
      <sheetName val="Análise"/>
      <sheetName val="Preços"/>
      <sheetName val="Consolidado_Ribeirão-PE"/>
      <sheetName val="Fluxo de Caixa"/>
      <sheetName val="Deprec_Seguro_Juro"/>
      <sheetName val="Horamaquina"/>
      <sheetName val="Manutenção"/>
    </sheetNames>
    <sheetDataSet>
      <sheetData sheetId="0"/>
      <sheetData sheetId="1"/>
      <sheetData sheetId="2">
        <row r="1">
          <cell r="B1">
            <v>1000</v>
          </cell>
        </row>
      </sheetData>
      <sheetData sheetId="3">
        <row r="10">
          <cell r="E10">
            <v>5000</v>
          </cell>
        </row>
        <row r="11">
          <cell r="E11">
            <v>62118.644067796609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Lista de Participantes"/>
      <sheetName val="Tempo de trabalho"/>
      <sheetName val="Entrada"/>
      <sheetName val="Custeio"/>
      <sheetName val="Resumo"/>
      <sheetName val="Resumo-MDA"/>
      <sheetName val="Exaustão do Cultivo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1000</v>
          </cell>
        </row>
        <row r="10">
          <cell r="B10">
            <v>5</v>
          </cell>
        </row>
      </sheetData>
      <sheetData sheetId="4">
        <row r="10">
          <cell r="E10">
            <v>24</v>
          </cell>
        </row>
        <row r="11">
          <cell r="E11">
            <v>81754.107072562663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SILAGEM"/>
      <sheetName val="ALIMENTAÇÃO - CONCENTRADO"/>
      <sheetName val="SANIDADE"/>
      <sheetName val="GERAL"/>
      <sheetName val="RENDA"/>
      <sheetName val="RESULTADO"/>
      <sheetName val="Resumo"/>
      <sheetName val="Resumo (MDA)"/>
      <sheetName val="Compara Custo"/>
      <sheetName val="Gráfico 1_Ativ."/>
    </sheetNames>
    <sheetDataSet>
      <sheetData sheetId="0"/>
      <sheetData sheetId="1">
        <row r="1">
          <cell r="A1" t="str">
            <v>UF: PE</v>
          </cell>
        </row>
        <row r="2">
          <cell r="A2" t="str">
            <v>MUNINCÍPIO: DORMENTES</v>
          </cell>
        </row>
        <row r="10">
          <cell r="C10" t="str">
            <v>MAR/2021</v>
          </cell>
        </row>
      </sheetData>
      <sheetData sheetId="2"/>
      <sheetData sheetId="3">
        <row r="37">
          <cell r="B37">
            <v>673.42500000000007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PASTO"/>
      <sheetName val="CAPINEIRA"/>
      <sheetName val="CANA"/>
      <sheetName val="MILHO GRÃO"/>
      <sheetName val="ALIMENTAÇÃO - CONCENTRADO"/>
      <sheetName val="SANIDADE"/>
      <sheetName val="GERAL"/>
      <sheetName val="RENDA"/>
      <sheetName val="RESULTADO"/>
      <sheetName val="Resumo"/>
      <sheetName val="Resumo (MDA)"/>
      <sheetName val="Compara Custo"/>
      <sheetName val="Gráfico 1_Ativ."/>
    </sheetNames>
    <sheetDataSet>
      <sheetData sheetId="0"/>
      <sheetData sheetId="1">
        <row r="1">
          <cell r="A1" t="str">
            <v>UF: PI</v>
          </cell>
        </row>
        <row r="2">
          <cell r="A2" t="str">
            <v>MUNICÍPIO: ALEGRETE DO PIAUÍ</v>
          </cell>
        </row>
        <row r="10">
          <cell r="C10">
            <v>44256</v>
          </cell>
        </row>
      </sheetData>
      <sheetData sheetId="2"/>
      <sheetData sheetId="3">
        <row r="37">
          <cell r="B37">
            <v>755.32500000000005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ATUALIZAÇÃO"/>
      <sheetName val="ÁREA"/>
      <sheetName val="REBANHO "/>
      <sheetName val="BENF."/>
      <sheetName val="MAQ. "/>
      <sheetName val="ALIMENTAÇÃO - CONCENTRADO"/>
      <sheetName val="SANIDADE"/>
      <sheetName val="GERAL"/>
      <sheetName val="RENDA"/>
      <sheetName val="RESULTADO"/>
      <sheetName val="Resumo"/>
      <sheetName val="Compara Custo"/>
      <sheetName val="Gráfico 1_Ativ."/>
    </sheetNames>
    <sheetDataSet>
      <sheetData sheetId="0"/>
      <sheetData sheetId="1">
        <row r="1">
          <cell r="A1" t="str">
            <v>UF: PI</v>
          </cell>
        </row>
        <row r="2">
          <cell r="A2" t="str">
            <v>MUNICÍPIO: CASTELO DO PIAUÍ</v>
          </cell>
        </row>
        <row r="10">
          <cell r="C10">
            <v>44256</v>
          </cell>
        </row>
      </sheetData>
      <sheetData sheetId="2"/>
      <sheetData sheetId="3">
        <row r="37">
          <cell r="B37">
            <v>814.05000000000007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Resumo-MDA"/>
      <sheetName val="Compara_Custo"/>
      <sheetName val="Preços"/>
      <sheetName val="Análise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1250</v>
          </cell>
        </row>
        <row r="10">
          <cell r="E10">
            <v>3</v>
          </cell>
        </row>
        <row r="11">
          <cell r="E11">
            <v>1800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8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</v>
      </c>
      <c r="B2" s="2"/>
      <c r="C2" s="2"/>
      <c r="D2" s="2"/>
      <c r="E2" s="2"/>
    </row>
    <row r="3" spans="1:5" x14ac:dyDescent="0.2">
      <c r="A3" s="1" t="s">
        <v>2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11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6661.38</v>
      </c>
      <c r="C16" s="7">
        <v>0.20816999999999999</v>
      </c>
      <c r="D16" s="7">
        <v>21.69</v>
      </c>
      <c r="E16" s="7">
        <v>19.850000000000001</v>
      </c>
    </row>
    <row r="17" spans="1:5" x14ac:dyDescent="0.2">
      <c r="A17" s="5" t="s">
        <v>23</v>
      </c>
      <c r="B17" s="7">
        <v>275</v>
      </c>
      <c r="C17" s="7">
        <v>8.6E-3</v>
      </c>
      <c r="D17" s="7">
        <v>0.9</v>
      </c>
      <c r="E17" s="7">
        <v>0.82</v>
      </c>
    </row>
    <row r="18" spans="1:5" x14ac:dyDescent="0.2">
      <c r="A18" s="5" t="s">
        <v>24</v>
      </c>
      <c r="B18" s="7">
        <v>2250</v>
      </c>
      <c r="C18" s="7">
        <v>7.0309999999999997E-2</v>
      </c>
      <c r="D18" s="7">
        <v>7.32</v>
      </c>
      <c r="E18" s="7">
        <v>6.7</v>
      </c>
    </row>
    <row r="19" spans="1:5" x14ac:dyDescent="0.2">
      <c r="A19" s="5" t="s">
        <v>25</v>
      </c>
      <c r="B19" s="7">
        <v>7428</v>
      </c>
      <c r="C19" s="7">
        <v>0.23211999999999999</v>
      </c>
      <c r="D19" s="7">
        <v>24.18</v>
      </c>
      <c r="E19" s="7">
        <v>22.13</v>
      </c>
    </row>
    <row r="20" spans="1:5" x14ac:dyDescent="0.2">
      <c r="A20" s="5" t="s">
        <v>26</v>
      </c>
      <c r="B20" s="7">
        <v>3676.75</v>
      </c>
      <c r="C20" s="7">
        <v>0.1149</v>
      </c>
      <c r="D20" s="7">
        <v>11.97</v>
      </c>
      <c r="E20" s="7">
        <v>10.95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932.4</v>
      </c>
      <c r="C23" s="7">
        <v>2.9139999999999999E-2</v>
      </c>
      <c r="D23" s="7">
        <v>3.04</v>
      </c>
      <c r="E23" s="7">
        <v>2.78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5900</v>
      </c>
      <c r="C26" s="7">
        <v>0.18437999999999999</v>
      </c>
      <c r="D26" s="7">
        <v>19.21</v>
      </c>
      <c r="E26" s="7">
        <v>17.579999999999998</v>
      </c>
    </row>
    <row r="27" spans="1:5" x14ac:dyDescent="0.2">
      <c r="A27" s="4" t="s">
        <v>33</v>
      </c>
      <c r="B27" s="8">
        <v>27123.53</v>
      </c>
      <c r="C27" s="8">
        <v>0.84762000000000004</v>
      </c>
      <c r="D27" s="8">
        <v>88.31</v>
      </c>
      <c r="E27" s="8">
        <v>80.81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813.71</v>
      </c>
      <c r="C30" s="7">
        <v>2.5430000000000001E-2</v>
      </c>
      <c r="D30" s="7">
        <v>2.65</v>
      </c>
      <c r="E30" s="7">
        <v>2.42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542.47</v>
      </c>
      <c r="C35" s="7">
        <v>1.695E-2</v>
      </c>
      <c r="D35" s="7">
        <v>1.77</v>
      </c>
      <c r="E35" s="7">
        <v>1.62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892.8</v>
      </c>
      <c r="C38" s="7">
        <v>2.7900000000000001E-2</v>
      </c>
      <c r="D38" s="7">
        <v>2.91</v>
      </c>
      <c r="E38" s="7">
        <v>2.66</v>
      </c>
    </row>
    <row r="39" spans="1:5" x14ac:dyDescent="0.2">
      <c r="A39" s="4" t="s">
        <v>45</v>
      </c>
      <c r="B39" s="8">
        <v>2248.98</v>
      </c>
      <c r="C39" s="8">
        <v>7.0279999999999995E-2</v>
      </c>
      <c r="D39" s="8">
        <v>7.33</v>
      </c>
      <c r="E39" s="8">
        <v>6.7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1344.81</v>
      </c>
      <c r="C41" s="7">
        <v>0.04</v>
      </c>
      <c r="D41" s="7">
        <v>4.38</v>
      </c>
      <c r="E41" s="7">
        <v>4.01</v>
      </c>
    </row>
    <row r="42" spans="1:5" x14ac:dyDescent="0.2">
      <c r="A42" s="4" t="s">
        <v>48</v>
      </c>
      <c r="B42" s="8">
        <v>1344.81</v>
      </c>
      <c r="C42" s="8">
        <v>0.04</v>
      </c>
      <c r="D42" s="8">
        <v>4.38</v>
      </c>
      <c r="E42" s="8">
        <v>4.01</v>
      </c>
    </row>
    <row r="43" spans="1:5" x14ac:dyDescent="0.2">
      <c r="A43" s="4" t="s">
        <v>49</v>
      </c>
      <c r="B43" s="8">
        <v>30717.32</v>
      </c>
      <c r="C43" s="8">
        <v>0.95789999999999997</v>
      </c>
      <c r="D43" s="8">
        <v>100.02</v>
      </c>
      <c r="E43" s="8">
        <v>91.52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507.5</v>
      </c>
      <c r="C45" s="7">
        <v>1.5859999999999999E-2</v>
      </c>
      <c r="D45" s="7">
        <v>1.65</v>
      </c>
      <c r="E45" s="7">
        <v>1.51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507.5</v>
      </c>
      <c r="C48" s="8">
        <v>1.5859999999999999E-2</v>
      </c>
      <c r="D48" s="8">
        <v>1.65</v>
      </c>
      <c r="E48" s="8">
        <v>1.51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125.37</v>
      </c>
      <c r="C51" s="7">
        <v>3.9199999999999999E-3</v>
      </c>
      <c r="D51" s="7">
        <v>0.41</v>
      </c>
      <c r="E51" s="7">
        <v>0.37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2100</v>
      </c>
      <c r="C53" s="7">
        <v>6.5629999999999994E-2</v>
      </c>
      <c r="D53" s="7">
        <v>6.84</v>
      </c>
      <c r="E53" s="7">
        <v>6.26</v>
      </c>
    </row>
    <row r="54" spans="1:5" x14ac:dyDescent="0.2">
      <c r="A54" s="4" t="s">
        <v>60</v>
      </c>
      <c r="B54" s="8">
        <v>2225.37</v>
      </c>
      <c r="C54" s="8">
        <v>6.9550000000000001E-2</v>
      </c>
      <c r="D54" s="8">
        <v>7.25</v>
      </c>
      <c r="E54" s="8">
        <v>6.63</v>
      </c>
    </row>
    <row r="55" spans="1:5" x14ac:dyDescent="0.2">
      <c r="A55" s="4" t="s">
        <v>61</v>
      </c>
      <c r="B55" s="8">
        <v>2732.87</v>
      </c>
      <c r="C55" s="8">
        <v>8.541E-2</v>
      </c>
      <c r="D55" s="8">
        <v>8.9</v>
      </c>
      <c r="E55" s="8">
        <v>8.14</v>
      </c>
    </row>
    <row r="56" spans="1:5" x14ac:dyDescent="0.2">
      <c r="A56" s="4" t="s">
        <v>62</v>
      </c>
      <c r="B56" s="8">
        <v>33450.19</v>
      </c>
      <c r="C56" s="8">
        <v>1.04331</v>
      </c>
      <c r="D56" s="8">
        <v>108.92</v>
      </c>
      <c r="E56" s="8">
        <v>99.66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114.08</v>
      </c>
      <c r="C59" s="7">
        <v>3.5599999999999998E-3</v>
      </c>
      <c r="D59" s="7">
        <v>0.37</v>
      </c>
      <c r="E59" s="7">
        <v>0.34</v>
      </c>
    </row>
    <row r="60" spans="1:5" x14ac:dyDescent="0.2">
      <c r="A60" s="4" t="s">
        <v>66</v>
      </c>
      <c r="B60" s="8">
        <v>114.08</v>
      </c>
      <c r="C60" s="8">
        <v>3.5599999999999998E-3</v>
      </c>
      <c r="D60" s="8">
        <v>0.37</v>
      </c>
      <c r="E60" s="8">
        <v>0.34</v>
      </c>
    </row>
    <row r="61" spans="1:5" x14ac:dyDescent="0.2">
      <c r="A61" s="4" t="s">
        <v>67</v>
      </c>
      <c r="B61" s="8">
        <v>33564.270000000004</v>
      </c>
      <c r="C61" s="8">
        <v>1.04687</v>
      </c>
      <c r="D61" s="8">
        <v>109.29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107</v>
      </c>
      <c r="B2" s="2"/>
      <c r="C2" s="2"/>
      <c r="D2" s="2"/>
      <c r="E2" s="2"/>
    </row>
    <row r="3" spans="1:5" x14ac:dyDescent="0.2">
      <c r="A3" s="1" t="s">
        <v>108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109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106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203.93</v>
      </c>
      <c r="C10" s="7">
        <v>1.3967700000000001</v>
      </c>
      <c r="D10" s="7">
        <v>3.15</v>
      </c>
      <c r="E10" s="7">
        <v>2.02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756.93</v>
      </c>
      <c r="C12" s="7">
        <v>5.1844400000000004</v>
      </c>
      <c r="D12" s="7">
        <v>11.69</v>
      </c>
      <c r="E12" s="7">
        <v>7.49</v>
      </c>
    </row>
    <row r="13" spans="1:5" x14ac:dyDescent="0.2">
      <c r="A13" s="5" t="s">
        <v>19</v>
      </c>
      <c r="B13" s="7">
        <v>733.73</v>
      </c>
      <c r="C13" s="7">
        <v>5.02555</v>
      </c>
      <c r="D13" s="7">
        <v>11.33</v>
      </c>
      <c r="E13" s="7">
        <v>7.26</v>
      </c>
    </row>
    <row r="14" spans="1:5" x14ac:dyDescent="0.2">
      <c r="A14" s="5" t="s">
        <v>20</v>
      </c>
      <c r="B14" s="7">
        <v>215</v>
      </c>
      <c r="C14" s="7">
        <v>1.47261</v>
      </c>
      <c r="D14" s="7">
        <v>3.32</v>
      </c>
      <c r="E14" s="7">
        <v>2.13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164.06</v>
      </c>
      <c r="C16" s="7">
        <v>1.1236999999999999</v>
      </c>
      <c r="D16" s="7">
        <v>2.5299999999999998</v>
      </c>
      <c r="E16" s="7">
        <v>1.62</v>
      </c>
    </row>
    <row r="17" spans="1:5" x14ac:dyDescent="0.2">
      <c r="A17" s="5" t="s">
        <v>23</v>
      </c>
      <c r="B17" s="7">
        <v>155.80000000000001</v>
      </c>
      <c r="C17" s="7">
        <v>1.0671200000000001</v>
      </c>
      <c r="D17" s="7">
        <v>2.41</v>
      </c>
      <c r="E17" s="7">
        <v>1.54</v>
      </c>
    </row>
    <row r="18" spans="1:5" x14ac:dyDescent="0.2">
      <c r="A18" s="5" t="s">
        <v>24</v>
      </c>
      <c r="B18" s="7">
        <v>228.75</v>
      </c>
      <c r="C18" s="7">
        <v>1.5667800000000001</v>
      </c>
      <c r="D18" s="7">
        <v>3.53</v>
      </c>
      <c r="E18" s="7">
        <v>2.2599999999999998</v>
      </c>
    </row>
    <row r="19" spans="1:5" x14ac:dyDescent="0.2">
      <c r="A19" s="5" t="s">
        <v>25</v>
      </c>
      <c r="B19" s="7">
        <v>1111</v>
      </c>
      <c r="C19" s="7">
        <v>7.6095899999999999</v>
      </c>
      <c r="D19" s="7">
        <v>17.149999999999999</v>
      </c>
      <c r="E19" s="7">
        <v>11</v>
      </c>
    </row>
    <row r="20" spans="1:5" x14ac:dyDescent="0.2">
      <c r="A20" s="5" t="s">
        <v>26</v>
      </c>
      <c r="B20" s="7">
        <v>1449.7</v>
      </c>
      <c r="C20" s="7">
        <v>9.92943</v>
      </c>
      <c r="D20" s="7">
        <v>22.38</v>
      </c>
      <c r="E20" s="7">
        <v>14.35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185.45</v>
      </c>
      <c r="C25" s="7">
        <v>1.2702100000000001</v>
      </c>
      <c r="D25" s="7">
        <v>2.86</v>
      </c>
      <c r="E25" s="7">
        <v>1.84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5204.3500000000004</v>
      </c>
      <c r="C27" s="8">
        <v>35.6462</v>
      </c>
      <c r="D27" s="8">
        <v>80.349999999999994</v>
      </c>
      <c r="E27" s="8">
        <v>51.51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309.32</v>
      </c>
      <c r="C29" s="7">
        <v>2.11863</v>
      </c>
      <c r="D29" s="7">
        <v>4.78</v>
      </c>
      <c r="E29" s="7">
        <v>3.06</v>
      </c>
    </row>
    <row r="30" spans="1:5" x14ac:dyDescent="0.2">
      <c r="A30" s="5" t="s">
        <v>36</v>
      </c>
      <c r="B30" s="7">
        <v>150.57</v>
      </c>
      <c r="C30" s="7">
        <v>1.0313000000000001</v>
      </c>
      <c r="D30" s="7">
        <v>2.3199999999999998</v>
      </c>
      <c r="E30" s="7">
        <v>1.49</v>
      </c>
    </row>
    <row r="31" spans="1:5" x14ac:dyDescent="0.2">
      <c r="A31" s="5" t="s">
        <v>37</v>
      </c>
      <c r="B31" s="7">
        <v>244.08</v>
      </c>
      <c r="C31" s="7">
        <v>1.67178</v>
      </c>
      <c r="D31" s="7">
        <v>3.77</v>
      </c>
      <c r="E31" s="7">
        <v>2.42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150.57</v>
      </c>
      <c r="C33" s="7">
        <v>1.0313000000000001</v>
      </c>
      <c r="D33" s="7">
        <v>2.3199999999999998</v>
      </c>
      <c r="E33" s="7">
        <v>1.49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75.28</v>
      </c>
      <c r="C35" s="7">
        <v>0.51561999999999997</v>
      </c>
      <c r="D35" s="7">
        <v>1.1599999999999999</v>
      </c>
      <c r="E35" s="7">
        <v>0.75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103.45</v>
      </c>
      <c r="C37" s="7">
        <v>0.70855999999999997</v>
      </c>
      <c r="D37" s="7">
        <v>1.6</v>
      </c>
      <c r="E37" s="7">
        <v>1.02</v>
      </c>
    </row>
    <row r="38" spans="1:5" x14ac:dyDescent="0.2">
      <c r="A38" s="5" t="s">
        <v>44</v>
      </c>
      <c r="B38" s="7">
        <v>185.45</v>
      </c>
      <c r="C38" s="7">
        <v>1.2702100000000001</v>
      </c>
      <c r="D38" s="7">
        <v>2.86</v>
      </c>
      <c r="E38" s="7">
        <v>1.84</v>
      </c>
    </row>
    <row r="39" spans="1:5" x14ac:dyDescent="0.2">
      <c r="A39" s="4" t="s">
        <v>45</v>
      </c>
      <c r="B39" s="8">
        <v>1218.7199999999998</v>
      </c>
      <c r="C39" s="8">
        <v>8.3474000000000004</v>
      </c>
      <c r="D39" s="8">
        <v>18.809999999999999</v>
      </c>
      <c r="E39" s="8">
        <v>12.07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54.63</v>
      </c>
      <c r="C41" s="7">
        <v>0.37</v>
      </c>
      <c r="D41" s="7">
        <v>0.84</v>
      </c>
      <c r="E41" s="7">
        <v>0.54</v>
      </c>
    </row>
    <row r="42" spans="1:5" x14ac:dyDescent="0.2">
      <c r="A42" s="4" t="s">
        <v>48</v>
      </c>
      <c r="B42" s="8">
        <v>54.63</v>
      </c>
      <c r="C42" s="8">
        <v>0.37</v>
      </c>
      <c r="D42" s="8">
        <v>0.84</v>
      </c>
      <c r="E42" s="8">
        <v>0.54</v>
      </c>
    </row>
    <row r="43" spans="1:5" x14ac:dyDescent="0.2">
      <c r="A43" s="4" t="s">
        <v>49</v>
      </c>
      <c r="B43" s="8">
        <v>6477.7</v>
      </c>
      <c r="C43" s="8">
        <v>44.363599999999998</v>
      </c>
      <c r="D43" s="8">
        <v>100</v>
      </c>
      <c r="E43" s="8">
        <v>64.12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593.91</v>
      </c>
      <c r="C45" s="7">
        <v>4.06785</v>
      </c>
      <c r="D45" s="7">
        <v>9.17</v>
      </c>
      <c r="E45" s="7">
        <v>5.88</v>
      </c>
    </row>
    <row r="46" spans="1:5" x14ac:dyDescent="0.2">
      <c r="A46" s="5" t="s">
        <v>52</v>
      </c>
      <c r="B46" s="7">
        <v>290.33</v>
      </c>
      <c r="C46" s="7">
        <v>1.9885600000000001</v>
      </c>
      <c r="D46" s="7">
        <v>4.4800000000000004</v>
      </c>
      <c r="E46" s="7">
        <v>2.87</v>
      </c>
    </row>
    <row r="47" spans="1:5" x14ac:dyDescent="0.2">
      <c r="A47" s="5" t="s">
        <v>53</v>
      </c>
      <c r="B47" s="7">
        <v>291.97000000000003</v>
      </c>
      <c r="C47" s="7">
        <v>1.99977</v>
      </c>
      <c r="D47" s="7">
        <v>4.51</v>
      </c>
      <c r="E47" s="7">
        <v>2.89</v>
      </c>
    </row>
    <row r="48" spans="1:5" x14ac:dyDescent="0.2">
      <c r="A48" s="4" t="s">
        <v>54</v>
      </c>
      <c r="B48" s="8">
        <v>1176.21</v>
      </c>
      <c r="C48" s="8">
        <v>8.0561799999999995</v>
      </c>
      <c r="D48" s="8">
        <v>18.16</v>
      </c>
      <c r="E48" s="8">
        <v>11.64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221.93</v>
      </c>
      <c r="C50" s="7">
        <v>1.5200800000000001</v>
      </c>
      <c r="D50" s="7">
        <v>3.43</v>
      </c>
      <c r="E50" s="7">
        <v>2.2000000000000002</v>
      </c>
    </row>
    <row r="51" spans="1:5" x14ac:dyDescent="0.2">
      <c r="A51" s="5" t="s">
        <v>57</v>
      </c>
      <c r="B51" s="7">
        <v>71.03</v>
      </c>
      <c r="C51" s="7">
        <v>0.48649999999999999</v>
      </c>
      <c r="D51" s="7">
        <v>1.1000000000000001</v>
      </c>
      <c r="E51" s="7">
        <v>0.7</v>
      </c>
    </row>
    <row r="52" spans="1:5" x14ac:dyDescent="0.2">
      <c r="A52" s="5" t="s">
        <v>58</v>
      </c>
      <c r="B52" s="7">
        <v>43.94</v>
      </c>
      <c r="C52" s="7">
        <v>0.30098000000000003</v>
      </c>
      <c r="D52" s="7">
        <v>0.68</v>
      </c>
      <c r="E52" s="7">
        <v>0.43</v>
      </c>
    </row>
    <row r="53" spans="1:5" x14ac:dyDescent="0.2">
      <c r="A53" s="5" t="s">
        <v>59</v>
      </c>
      <c r="B53" s="7">
        <v>1958.58</v>
      </c>
      <c r="C53" s="7">
        <v>13.41494</v>
      </c>
      <c r="D53" s="7">
        <v>30.24</v>
      </c>
      <c r="E53" s="7">
        <v>19.39</v>
      </c>
    </row>
    <row r="54" spans="1:5" x14ac:dyDescent="0.2">
      <c r="A54" s="4" t="s">
        <v>60</v>
      </c>
      <c r="B54" s="8">
        <v>2295.48</v>
      </c>
      <c r="C54" s="8">
        <v>15.7225</v>
      </c>
      <c r="D54" s="8">
        <v>35.450000000000003</v>
      </c>
      <c r="E54" s="8">
        <v>22.72</v>
      </c>
    </row>
    <row r="55" spans="1:5" x14ac:dyDescent="0.2">
      <c r="A55" s="4" t="s">
        <v>61</v>
      </c>
      <c r="B55" s="8">
        <v>3471.69</v>
      </c>
      <c r="C55" s="8">
        <v>23.778680000000001</v>
      </c>
      <c r="D55" s="8">
        <v>53.61</v>
      </c>
      <c r="E55" s="8">
        <v>34.36</v>
      </c>
    </row>
    <row r="56" spans="1:5" x14ac:dyDescent="0.2">
      <c r="A56" s="4" t="s">
        <v>62</v>
      </c>
      <c r="B56" s="8">
        <v>9949.39</v>
      </c>
      <c r="C56" s="8">
        <v>68.14228</v>
      </c>
      <c r="D56" s="8">
        <v>153.61000000000001</v>
      </c>
      <c r="E56" s="8">
        <v>98.48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99.02</v>
      </c>
      <c r="C58" s="7">
        <v>0.67820999999999998</v>
      </c>
      <c r="D58" s="7">
        <v>1.53</v>
      </c>
      <c r="E58" s="7">
        <v>0.98</v>
      </c>
    </row>
    <row r="59" spans="1:5" x14ac:dyDescent="0.2">
      <c r="A59" s="5" t="s">
        <v>65</v>
      </c>
      <c r="B59" s="7">
        <v>54.93</v>
      </c>
      <c r="C59" s="7">
        <v>0.37619999999999998</v>
      </c>
      <c r="D59" s="7">
        <v>0.85</v>
      </c>
      <c r="E59" s="7">
        <v>0.54</v>
      </c>
    </row>
    <row r="60" spans="1:5" x14ac:dyDescent="0.2">
      <c r="A60" s="4" t="s">
        <v>66</v>
      </c>
      <c r="B60" s="8">
        <v>153.94999999999999</v>
      </c>
      <c r="C60" s="8">
        <v>1.0544100000000001</v>
      </c>
      <c r="D60" s="8">
        <v>2.38</v>
      </c>
      <c r="E60" s="8">
        <v>1.52</v>
      </c>
    </row>
    <row r="61" spans="1:5" x14ac:dyDescent="0.2">
      <c r="A61" s="4" t="s">
        <v>67</v>
      </c>
      <c r="B61" s="8">
        <v>10103.34</v>
      </c>
      <c r="C61" s="8">
        <v>69.196690000000004</v>
      </c>
      <c r="D61" s="8">
        <v>155.99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474</v>
      </c>
      <c r="B2" s="2"/>
      <c r="C2" s="2"/>
      <c r="D2" s="2"/>
      <c r="E2" s="2"/>
    </row>
    <row r="3" spans="1:5" x14ac:dyDescent="0.2">
      <c r="A3" s="1" t="s">
        <v>477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478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3270.05</v>
      </c>
      <c r="C12" s="7">
        <v>0.13625000000000001</v>
      </c>
      <c r="D12" s="7">
        <v>5.99</v>
      </c>
      <c r="E12" s="7">
        <v>5.03</v>
      </c>
    </row>
    <row r="13" spans="1:5" x14ac:dyDescent="0.2">
      <c r="A13" s="5" t="s">
        <v>19</v>
      </c>
      <c r="B13" s="7">
        <v>210.46</v>
      </c>
      <c r="C13" s="7">
        <v>8.77E-3</v>
      </c>
      <c r="D13" s="7">
        <v>0.39</v>
      </c>
      <c r="E13" s="7">
        <v>0.32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33425</v>
      </c>
      <c r="C16" s="7">
        <v>1.39272</v>
      </c>
      <c r="D16" s="7">
        <v>61.27</v>
      </c>
      <c r="E16" s="7">
        <v>51.4</v>
      </c>
    </row>
    <row r="17" spans="1:5" x14ac:dyDescent="0.2">
      <c r="A17" s="5" t="s">
        <v>23</v>
      </c>
      <c r="B17" s="7">
        <v>132</v>
      </c>
      <c r="C17" s="7">
        <v>5.5199999999999997E-3</v>
      </c>
      <c r="D17" s="7">
        <v>0.24</v>
      </c>
      <c r="E17" s="7">
        <v>0.2</v>
      </c>
    </row>
    <row r="18" spans="1:5" x14ac:dyDescent="0.2">
      <c r="A18" s="5" t="s">
        <v>24</v>
      </c>
      <c r="B18" s="7">
        <v>5962</v>
      </c>
      <c r="C18" s="7">
        <v>0.24842</v>
      </c>
      <c r="D18" s="7">
        <v>10.93</v>
      </c>
      <c r="E18" s="7">
        <v>9.17</v>
      </c>
    </row>
    <row r="19" spans="1:5" x14ac:dyDescent="0.2">
      <c r="A19" s="5" t="s">
        <v>25</v>
      </c>
      <c r="B19" s="7">
        <v>4791</v>
      </c>
      <c r="C19" s="7">
        <v>0.19964000000000001</v>
      </c>
      <c r="D19" s="7">
        <v>8.7799999999999994</v>
      </c>
      <c r="E19" s="7">
        <v>7.37</v>
      </c>
    </row>
    <row r="20" spans="1:5" x14ac:dyDescent="0.2">
      <c r="A20" s="5" t="s">
        <v>26</v>
      </c>
      <c r="B20" s="7">
        <v>3288.01</v>
      </c>
      <c r="C20" s="7">
        <v>0.13702</v>
      </c>
      <c r="D20" s="7">
        <v>6.03</v>
      </c>
      <c r="E20" s="7">
        <v>5.0599999999999996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415</v>
      </c>
      <c r="C23" s="7">
        <v>1.729E-2</v>
      </c>
      <c r="D23" s="7">
        <v>0.76</v>
      </c>
      <c r="E23" s="7">
        <v>0.64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51493.520000000004</v>
      </c>
      <c r="C27" s="8">
        <v>2.1456300000000001</v>
      </c>
      <c r="D27" s="8">
        <v>94.39</v>
      </c>
      <c r="E27" s="8">
        <v>79.19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1544.81</v>
      </c>
      <c r="C30" s="7">
        <v>6.4369999999999997E-2</v>
      </c>
      <c r="D30" s="7">
        <v>2.83</v>
      </c>
      <c r="E30" s="7">
        <v>2.38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626.4</v>
      </c>
      <c r="C38" s="7">
        <v>2.6100000000000002E-2</v>
      </c>
      <c r="D38" s="7">
        <v>1.1499999999999999</v>
      </c>
      <c r="E38" s="7">
        <v>0.96</v>
      </c>
    </row>
    <row r="39" spans="1:5" x14ac:dyDescent="0.2">
      <c r="A39" s="4" t="s">
        <v>45</v>
      </c>
      <c r="B39" s="8">
        <v>2171.21</v>
      </c>
      <c r="C39" s="8">
        <v>9.0469999999999995E-2</v>
      </c>
      <c r="D39" s="8">
        <v>3.98</v>
      </c>
      <c r="E39" s="8">
        <v>3.34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890.45</v>
      </c>
      <c r="C41" s="7">
        <v>0.03</v>
      </c>
      <c r="D41" s="7">
        <v>1.63</v>
      </c>
      <c r="E41" s="7">
        <v>1.37</v>
      </c>
    </row>
    <row r="42" spans="1:5" x14ac:dyDescent="0.2">
      <c r="A42" s="4" t="s">
        <v>48</v>
      </c>
      <c r="B42" s="8">
        <v>890.45</v>
      </c>
      <c r="C42" s="8">
        <v>0.03</v>
      </c>
      <c r="D42" s="8">
        <v>1.63</v>
      </c>
      <c r="E42" s="8">
        <v>1.37</v>
      </c>
    </row>
    <row r="43" spans="1:5" x14ac:dyDescent="0.2">
      <c r="A43" s="4" t="s">
        <v>49</v>
      </c>
      <c r="B43" s="8">
        <v>54555.18</v>
      </c>
      <c r="C43" s="8">
        <v>2.2660999999999998</v>
      </c>
      <c r="D43" s="8">
        <v>100</v>
      </c>
      <c r="E43" s="8">
        <v>83.9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5628.7</v>
      </c>
      <c r="C45" s="7">
        <v>0.23452999999999999</v>
      </c>
      <c r="D45" s="7">
        <v>10.32</v>
      </c>
      <c r="E45" s="7">
        <v>8.65</v>
      </c>
    </row>
    <row r="46" spans="1:5" x14ac:dyDescent="0.2">
      <c r="A46" s="5" t="s">
        <v>52</v>
      </c>
      <c r="B46" s="7">
        <v>1060.58</v>
      </c>
      <c r="C46" s="7">
        <v>4.419E-2</v>
      </c>
      <c r="D46" s="7">
        <v>1.94</v>
      </c>
      <c r="E46" s="7">
        <v>1.63</v>
      </c>
    </row>
    <row r="47" spans="1:5" x14ac:dyDescent="0.2">
      <c r="A47" s="5" t="s">
        <v>53</v>
      </c>
      <c r="B47" s="7">
        <v>809.84</v>
      </c>
      <c r="C47" s="7">
        <v>3.3739999999999999E-2</v>
      </c>
      <c r="D47" s="7">
        <v>1.48</v>
      </c>
      <c r="E47" s="7">
        <v>1.25</v>
      </c>
    </row>
    <row r="48" spans="1:5" x14ac:dyDescent="0.2">
      <c r="A48" s="4" t="s">
        <v>54</v>
      </c>
      <c r="B48" s="8">
        <v>7499.12</v>
      </c>
      <c r="C48" s="8">
        <v>0.31246000000000002</v>
      </c>
      <c r="D48" s="8">
        <v>13.74</v>
      </c>
      <c r="E48" s="8">
        <v>11.53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795.75</v>
      </c>
      <c r="C50" s="7">
        <v>3.3160000000000002E-2</v>
      </c>
      <c r="D50" s="7">
        <v>1.46</v>
      </c>
      <c r="E50" s="7">
        <v>1.22</v>
      </c>
    </row>
    <row r="51" spans="1:5" x14ac:dyDescent="0.2">
      <c r="A51" s="5" t="s">
        <v>57</v>
      </c>
      <c r="B51" s="7">
        <v>60.18</v>
      </c>
      <c r="C51" s="7">
        <v>2.5100000000000001E-3</v>
      </c>
      <c r="D51" s="7">
        <v>0.11</v>
      </c>
      <c r="E51" s="7">
        <v>0.09</v>
      </c>
    </row>
    <row r="52" spans="1:5" x14ac:dyDescent="0.2">
      <c r="A52" s="5" t="s">
        <v>58</v>
      </c>
      <c r="B52" s="7">
        <v>291.85000000000002</v>
      </c>
      <c r="C52" s="7">
        <v>1.2160000000000001E-2</v>
      </c>
      <c r="D52" s="7">
        <v>0.53</v>
      </c>
      <c r="E52" s="7">
        <v>0.45</v>
      </c>
    </row>
    <row r="53" spans="1:5" x14ac:dyDescent="0.2">
      <c r="A53" s="5" t="s">
        <v>59</v>
      </c>
      <c r="B53" s="7">
        <v>1000</v>
      </c>
      <c r="C53" s="7">
        <v>4.1669999999999999E-2</v>
      </c>
      <c r="D53" s="7">
        <v>1.83</v>
      </c>
      <c r="E53" s="7">
        <v>1.54</v>
      </c>
    </row>
    <row r="54" spans="1:5" x14ac:dyDescent="0.2">
      <c r="A54" s="4" t="s">
        <v>60</v>
      </c>
      <c r="B54" s="8">
        <v>2147.7799999999997</v>
      </c>
      <c r="C54" s="8">
        <v>8.9499999999999996E-2</v>
      </c>
      <c r="D54" s="8">
        <v>3.93</v>
      </c>
      <c r="E54" s="8">
        <v>3.3</v>
      </c>
    </row>
    <row r="55" spans="1:5" x14ac:dyDescent="0.2">
      <c r="A55" s="4" t="s">
        <v>61</v>
      </c>
      <c r="B55" s="8">
        <v>9646.9</v>
      </c>
      <c r="C55" s="8">
        <v>0.40195999999999998</v>
      </c>
      <c r="D55" s="8">
        <v>17.670000000000002</v>
      </c>
      <c r="E55" s="8">
        <v>14.83</v>
      </c>
    </row>
    <row r="56" spans="1:5" x14ac:dyDescent="0.2">
      <c r="A56" s="4" t="s">
        <v>62</v>
      </c>
      <c r="B56" s="8">
        <v>64202.080000000002</v>
      </c>
      <c r="C56" s="8">
        <v>2.6680600000000001</v>
      </c>
      <c r="D56" s="8">
        <v>117.67</v>
      </c>
      <c r="E56" s="8">
        <v>98.73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657.64</v>
      </c>
      <c r="C58" s="7">
        <v>2.7400000000000001E-2</v>
      </c>
      <c r="D58" s="7">
        <v>1.21</v>
      </c>
      <c r="E58" s="7">
        <v>1.01</v>
      </c>
    </row>
    <row r="59" spans="1:5" x14ac:dyDescent="0.2">
      <c r="A59" s="5" t="s">
        <v>65</v>
      </c>
      <c r="B59" s="7">
        <v>175.13</v>
      </c>
      <c r="C59" s="7">
        <v>7.3000000000000001E-3</v>
      </c>
      <c r="D59" s="7">
        <v>0.32</v>
      </c>
      <c r="E59" s="7">
        <v>0.27</v>
      </c>
    </row>
    <row r="60" spans="1:5" x14ac:dyDescent="0.2">
      <c r="A60" s="4" t="s">
        <v>66</v>
      </c>
      <c r="B60" s="8">
        <v>832.77</v>
      </c>
      <c r="C60" s="8">
        <v>3.4700000000000002E-2</v>
      </c>
      <c r="D60" s="8">
        <v>1.53</v>
      </c>
      <c r="E60" s="8">
        <v>1.28</v>
      </c>
    </row>
    <row r="61" spans="1:5" x14ac:dyDescent="0.2">
      <c r="A61" s="4" t="s">
        <v>67</v>
      </c>
      <c r="B61" s="8">
        <v>65034.85</v>
      </c>
      <c r="C61" s="8">
        <v>2.7027600000000001</v>
      </c>
      <c r="D61" s="8">
        <v>119.2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57"/>
  <sheetViews>
    <sheetView showGridLines="0" zoomScaleNormal="100" workbookViewId="0">
      <selection activeCell="G17" sqref="G17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479</v>
      </c>
      <c r="B2" s="9"/>
      <c r="C2" s="9"/>
      <c r="D2" s="9"/>
    </row>
    <row r="3" spans="1:4" x14ac:dyDescent="0.25">
      <c r="A3" s="41" t="s">
        <v>480</v>
      </c>
      <c r="B3" s="9"/>
      <c r="C3" s="9"/>
      <c r="D3" s="9"/>
    </row>
    <row r="4" spans="1:4" x14ac:dyDescent="0.25">
      <c r="A4" s="41" t="s">
        <v>246</v>
      </c>
      <c r="B4" s="9"/>
      <c r="C4" s="9"/>
      <c r="D4" s="9"/>
    </row>
    <row r="5" spans="1:4" x14ac:dyDescent="0.25">
      <c r="A5" s="41"/>
      <c r="B5" s="9"/>
      <c r="C5" s="9"/>
      <c r="D5" s="9"/>
    </row>
    <row r="6" spans="1:4" ht="13.5" thickBot="1" x14ac:dyDescent="0.3">
      <c r="A6" s="11" t="s">
        <v>145</v>
      </c>
      <c r="B6" s="64">
        <v>25000</v>
      </c>
      <c r="C6" s="42" t="s">
        <v>146</v>
      </c>
    </row>
    <row r="7" spans="1:4" x14ac:dyDescent="0.25">
      <c r="A7" s="14"/>
      <c r="B7" s="65" t="s">
        <v>147</v>
      </c>
      <c r="C7" s="16">
        <v>44256</v>
      </c>
      <c r="D7" s="43" t="s">
        <v>149</v>
      </c>
    </row>
    <row r="8" spans="1:4" x14ac:dyDescent="0.25">
      <c r="A8" s="44" t="s">
        <v>9</v>
      </c>
      <c r="D8" s="45" t="s">
        <v>150</v>
      </c>
    </row>
    <row r="9" spans="1:4" ht="13.5" thickBot="1" x14ac:dyDescent="0.3">
      <c r="A9" s="20"/>
      <c r="B9" s="46" t="s">
        <v>151</v>
      </c>
      <c r="C9" s="46" t="s">
        <v>152</v>
      </c>
      <c r="D9" s="47" t="s">
        <v>153</v>
      </c>
    </row>
    <row r="10" spans="1:4" x14ac:dyDescent="0.25">
      <c r="A10" s="44" t="s">
        <v>154</v>
      </c>
      <c r="B10" s="49"/>
    </row>
    <row r="11" spans="1:4" x14ac:dyDescent="0.25">
      <c r="A11" s="48" t="s">
        <v>155</v>
      </c>
      <c r="B11" s="49">
        <v>0</v>
      </c>
      <c r="C11" s="49">
        <v>0</v>
      </c>
      <c r="D11" s="23">
        <v>0</v>
      </c>
    </row>
    <row r="12" spans="1:4" x14ac:dyDescent="0.25">
      <c r="A12" s="48" t="s">
        <v>156</v>
      </c>
      <c r="B12" s="10">
        <v>7969.05</v>
      </c>
      <c r="C12" s="10">
        <v>0.31000000000000005</v>
      </c>
      <c r="D12" s="23">
        <v>0.12778809354186155</v>
      </c>
    </row>
    <row r="13" spans="1:4" x14ac:dyDescent="0.25">
      <c r="A13" s="48" t="s">
        <v>157</v>
      </c>
      <c r="B13" s="49">
        <v>0</v>
      </c>
      <c r="C13" s="49">
        <v>0</v>
      </c>
      <c r="D13" s="23">
        <v>0</v>
      </c>
    </row>
    <row r="14" spans="1:4" x14ac:dyDescent="0.25">
      <c r="A14" s="48" t="s">
        <v>158</v>
      </c>
      <c r="B14" s="49">
        <v>0</v>
      </c>
      <c r="C14" s="49">
        <v>0</v>
      </c>
      <c r="D14" s="23">
        <v>0</v>
      </c>
    </row>
    <row r="15" spans="1:4" x14ac:dyDescent="0.25">
      <c r="A15" s="48" t="s">
        <v>159</v>
      </c>
      <c r="B15" s="49">
        <v>0</v>
      </c>
      <c r="C15" s="49">
        <v>0</v>
      </c>
      <c r="D15" s="23">
        <v>0</v>
      </c>
    </row>
    <row r="16" spans="1:4" x14ac:dyDescent="0.25">
      <c r="A16" s="42" t="s">
        <v>249</v>
      </c>
      <c r="B16" s="49">
        <v>15760</v>
      </c>
      <c r="C16" s="49">
        <v>0.64000000000000012</v>
      </c>
      <c r="D16" s="23">
        <v>0.25272025576696566</v>
      </c>
    </row>
    <row r="17" spans="1:4" x14ac:dyDescent="0.25">
      <c r="A17" s="42" t="s">
        <v>250</v>
      </c>
      <c r="B17" s="49">
        <v>110</v>
      </c>
      <c r="C17" s="49">
        <v>0</v>
      </c>
      <c r="D17" s="23">
        <v>1.7639104146171462E-3</v>
      </c>
    </row>
    <row r="18" spans="1:4" x14ac:dyDescent="0.25">
      <c r="A18" s="42" t="s">
        <v>251</v>
      </c>
      <c r="B18" s="49">
        <v>1265</v>
      </c>
      <c r="C18" s="49">
        <v>0.05</v>
      </c>
      <c r="D18" s="23">
        <v>2.0284969768097183E-2</v>
      </c>
    </row>
    <row r="19" spans="1:4" x14ac:dyDescent="0.25">
      <c r="A19" s="42" t="s">
        <v>252</v>
      </c>
      <c r="B19" s="49">
        <v>5978.76</v>
      </c>
      <c r="C19" s="49">
        <v>0.24</v>
      </c>
      <c r="D19" s="23">
        <v>9.5872700277240083E-2</v>
      </c>
    </row>
    <row r="20" spans="1:4" x14ac:dyDescent="0.25">
      <c r="A20" s="42" t="s">
        <v>253</v>
      </c>
      <c r="B20" s="49">
        <v>2534.6999999999998</v>
      </c>
      <c r="C20" s="49">
        <v>0.08</v>
      </c>
      <c r="D20" s="23">
        <v>4.0645306617546187E-2</v>
      </c>
    </row>
    <row r="21" spans="1:4" x14ac:dyDescent="0.25">
      <c r="A21" s="42" t="s">
        <v>254</v>
      </c>
      <c r="B21" s="49">
        <v>977.98</v>
      </c>
      <c r="C21" s="49">
        <v>0.04</v>
      </c>
      <c r="D21" s="23">
        <v>1.5682446429884332E-2</v>
      </c>
    </row>
    <row r="22" spans="1:4" x14ac:dyDescent="0.25">
      <c r="A22" s="42" t="s">
        <v>469</v>
      </c>
      <c r="B22" s="49">
        <v>474.5</v>
      </c>
      <c r="C22" s="49">
        <v>0.02</v>
      </c>
      <c r="D22" s="23">
        <v>7.6088681066894173E-3</v>
      </c>
    </row>
    <row r="23" spans="1:4" x14ac:dyDescent="0.25">
      <c r="A23" s="42" t="s">
        <v>481</v>
      </c>
      <c r="B23" s="49">
        <v>14276.3</v>
      </c>
      <c r="C23" s="49">
        <v>0.58000000000000007</v>
      </c>
      <c r="D23" s="23">
        <v>0.22892831138362513</v>
      </c>
    </row>
    <row r="24" spans="1:4" x14ac:dyDescent="0.25">
      <c r="A24" s="50" t="s">
        <v>169</v>
      </c>
      <c r="B24" s="51">
        <v>49346.289999999994</v>
      </c>
      <c r="C24" s="51">
        <v>1.9600000000000004</v>
      </c>
      <c r="D24" s="26">
        <v>0.79129486230652668</v>
      </c>
    </row>
    <row r="25" spans="1:4" x14ac:dyDescent="0.25">
      <c r="A25" s="52" t="s">
        <v>170</v>
      </c>
    </row>
    <row r="26" spans="1:4" x14ac:dyDescent="0.25">
      <c r="A26" s="48" t="s">
        <v>171</v>
      </c>
      <c r="B26" s="49">
        <v>0</v>
      </c>
      <c r="C26" s="49">
        <v>0</v>
      </c>
      <c r="D26" s="23">
        <v>0</v>
      </c>
    </row>
    <row r="27" spans="1:4" x14ac:dyDescent="0.25">
      <c r="A27" s="48" t="s">
        <v>172</v>
      </c>
      <c r="B27" s="49">
        <v>0</v>
      </c>
      <c r="C27" s="49">
        <v>0</v>
      </c>
      <c r="D27" s="23">
        <v>0</v>
      </c>
    </row>
    <row r="28" spans="1:4" x14ac:dyDescent="0.25">
      <c r="A28" s="48" t="s">
        <v>173</v>
      </c>
      <c r="B28" s="49">
        <v>960</v>
      </c>
      <c r="C28" s="49">
        <v>0.04</v>
      </c>
      <c r="D28" s="23">
        <v>1.5394127254840548E-2</v>
      </c>
    </row>
    <row r="29" spans="1:4" x14ac:dyDescent="0.25">
      <c r="A29" s="48" t="s">
        <v>174</v>
      </c>
      <c r="B29" s="49">
        <v>0</v>
      </c>
      <c r="C29" s="49">
        <v>0</v>
      </c>
      <c r="D29" s="23">
        <v>0</v>
      </c>
    </row>
    <row r="30" spans="1:4" x14ac:dyDescent="0.25">
      <c r="A30" s="48" t="s">
        <v>175</v>
      </c>
      <c r="B30" s="49">
        <v>768.75</v>
      </c>
      <c r="C30" s="49">
        <v>0.03</v>
      </c>
      <c r="D30" s="23">
        <v>1.2327328465790283E-2</v>
      </c>
    </row>
    <row r="31" spans="1:4" x14ac:dyDescent="0.25">
      <c r="A31" s="48" t="s">
        <v>176</v>
      </c>
      <c r="B31" s="49">
        <v>0</v>
      </c>
      <c r="C31" s="49">
        <v>0</v>
      </c>
      <c r="D31" s="23">
        <v>0</v>
      </c>
    </row>
    <row r="32" spans="1:4" x14ac:dyDescent="0.25">
      <c r="A32" s="48" t="s">
        <v>177</v>
      </c>
      <c r="B32" s="49">
        <v>0</v>
      </c>
      <c r="C32" s="49">
        <v>0</v>
      </c>
      <c r="D32" s="23">
        <v>0</v>
      </c>
    </row>
    <row r="33" spans="1:244" x14ac:dyDescent="0.25">
      <c r="A33" s="48" t="s">
        <v>178</v>
      </c>
      <c r="B33" s="49">
        <v>0</v>
      </c>
      <c r="C33" s="49">
        <v>0</v>
      </c>
      <c r="D33" s="23">
        <v>0</v>
      </c>
    </row>
    <row r="34" spans="1:244" x14ac:dyDescent="0.25">
      <c r="A34" s="50" t="s">
        <v>179</v>
      </c>
      <c r="B34" s="51">
        <v>1728.75</v>
      </c>
      <c r="C34" s="51">
        <v>7.0000000000000007E-2</v>
      </c>
      <c r="D34" s="26">
        <v>2.7721455720630832E-2</v>
      </c>
    </row>
    <row r="35" spans="1:244" s="55" customFormat="1" x14ac:dyDescent="0.25">
      <c r="A35" s="44" t="s">
        <v>46</v>
      </c>
      <c r="B35" s="10"/>
      <c r="C35" s="10"/>
      <c r="D35" s="10"/>
    </row>
    <row r="36" spans="1:244" s="55" customFormat="1" x14ac:dyDescent="0.25">
      <c r="A36" s="48" t="s">
        <v>180</v>
      </c>
      <c r="B36" s="49">
        <v>613.40369263521984</v>
      </c>
      <c r="C36" s="49">
        <v>0.02</v>
      </c>
      <c r="D36" s="23">
        <v>9.8362651073079926E-3</v>
      </c>
    </row>
    <row r="37" spans="1:244" s="55" customFormat="1" x14ac:dyDescent="0.25">
      <c r="A37" s="42" t="s">
        <v>181</v>
      </c>
      <c r="B37" s="49">
        <v>613.40369263521984</v>
      </c>
      <c r="C37" s="49">
        <v>0.02</v>
      </c>
      <c r="D37" s="23">
        <v>9.8362651073079926E-3</v>
      </c>
    </row>
    <row r="38" spans="1:244" s="56" customFormat="1" x14ac:dyDescent="0.25">
      <c r="A38" s="50" t="s">
        <v>182</v>
      </c>
      <c r="B38" s="51">
        <v>51688.443692635214</v>
      </c>
      <c r="C38" s="51">
        <v>2.0500000000000003</v>
      </c>
      <c r="D38" s="26">
        <v>0.82885258313446541</v>
      </c>
    </row>
    <row r="39" spans="1:244" s="55" customFormat="1" x14ac:dyDescent="0.25">
      <c r="A39" s="44" t="s">
        <v>183</v>
      </c>
      <c r="B39" s="10"/>
      <c r="C39" s="10"/>
      <c r="D39" s="10"/>
    </row>
    <row r="40" spans="1:244" s="55" customFormat="1" x14ac:dyDescent="0.25">
      <c r="A40" s="42" t="s">
        <v>184</v>
      </c>
      <c r="B40" s="49">
        <v>7463.25</v>
      </c>
      <c r="C40" s="49">
        <v>0.3</v>
      </c>
      <c r="D40" s="23">
        <v>0.11967731274446743</v>
      </c>
    </row>
    <row r="41" spans="1:244" s="55" customFormat="1" x14ac:dyDescent="0.25">
      <c r="A41" s="42" t="s">
        <v>185</v>
      </c>
      <c r="B41" s="49">
        <v>1254.5799999999997</v>
      </c>
      <c r="C41" s="49">
        <v>0.05</v>
      </c>
      <c r="D41" s="23">
        <v>2.0117879345185261E-2</v>
      </c>
    </row>
    <row r="42" spans="1:244" s="55" customFormat="1" x14ac:dyDescent="0.25">
      <c r="A42" s="48" t="s">
        <v>186</v>
      </c>
      <c r="B42" s="49">
        <v>1463.6999999999998</v>
      </c>
      <c r="C42" s="49">
        <v>0.06</v>
      </c>
      <c r="D42" s="23">
        <v>2.3471233398864696E-2</v>
      </c>
    </row>
    <row r="43" spans="1:244" s="55" customFormat="1" x14ac:dyDescent="0.25">
      <c r="A43" s="48" t="s">
        <v>187</v>
      </c>
      <c r="B43" s="49">
        <v>0</v>
      </c>
      <c r="C43" s="49">
        <v>0</v>
      </c>
      <c r="D43" s="23">
        <v>0</v>
      </c>
    </row>
    <row r="44" spans="1:244" s="55" customFormat="1" x14ac:dyDescent="0.25">
      <c r="A44" s="50" t="s">
        <v>189</v>
      </c>
      <c r="B44" s="51">
        <v>10181.529999999999</v>
      </c>
      <c r="C44" s="51">
        <v>0.41</v>
      </c>
      <c r="D44" s="26">
        <v>0.16326642548851739</v>
      </c>
      <c r="E44" s="58"/>
      <c r="F44" s="57"/>
      <c r="G44" s="57"/>
      <c r="H44" s="32"/>
      <c r="I44" s="58"/>
      <c r="J44" s="57"/>
      <c r="K44" s="57"/>
      <c r="L44" s="32"/>
      <c r="M44" s="58"/>
      <c r="N44" s="57"/>
      <c r="O44" s="57"/>
      <c r="P44" s="32"/>
      <c r="Q44" s="58"/>
      <c r="R44" s="57"/>
      <c r="S44" s="57"/>
      <c r="T44" s="32"/>
      <c r="U44" s="58"/>
      <c r="V44" s="57"/>
      <c r="W44" s="57"/>
      <c r="X44" s="32"/>
      <c r="Y44" s="58"/>
      <c r="Z44" s="57"/>
      <c r="AA44" s="57"/>
      <c r="AB44" s="32"/>
      <c r="AC44" s="58"/>
      <c r="AD44" s="57"/>
      <c r="AE44" s="57"/>
      <c r="AF44" s="32"/>
      <c r="AG44" s="58"/>
      <c r="AH44" s="57"/>
      <c r="AI44" s="57"/>
      <c r="AJ44" s="32"/>
      <c r="AK44" s="58"/>
      <c r="AL44" s="57"/>
      <c r="AM44" s="57"/>
      <c r="AN44" s="32"/>
      <c r="AO44" s="58"/>
      <c r="AP44" s="57"/>
      <c r="AQ44" s="57"/>
      <c r="AR44" s="32"/>
      <c r="AS44" s="58"/>
      <c r="AT44" s="57"/>
      <c r="AU44" s="57"/>
      <c r="AV44" s="32"/>
      <c r="AW44" s="58"/>
      <c r="AX44" s="57"/>
      <c r="AY44" s="57"/>
      <c r="AZ44" s="32"/>
      <c r="BA44" s="58"/>
      <c r="BB44" s="57"/>
      <c r="BC44" s="57"/>
      <c r="BD44" s="32"/>
      <c r="BE44" s="58"/>
      <c r="BF44" s="57"/>
      <c r="BG44" s="57"/>
      <c r="BH44" s="32"/>
      <c r="BI44" s="58"/>
      <c r="BJ44" s="57"/>
      <c r="BK44" s="57"/>
      <c r="BL44" s="32"/>
      <c r="BM44" s="58"/>
      <c r="BN44" s="57"/>
      <c r="BO44" s="57"/>
      <c r="BP44" s="32"/>
      <c r="BQ44" s="58"/>
      <c r="BR44" s="57"/>
      <c r="BS44" s="57"/>
      <c r="BT44" s="32"/>
      <c r="BU44" s="58"/>
      <c r="BV44" s="57"/>
      <c r="BW44" s="57"/>
      <c r="BX44" s="32"/>
      <c r="BY44" s="58"/>
      <c r="BZ44" s="57"/>
      <c r="CA44" s="57"/>
      <c r="CB44" s="32"/>
      <c r="CC44" s="58"/>
      <c r="CD44" s="57"/>
      <c r="CE44" s="57"/>
      <c r="CF44" s="32"/>
      <c r="CG44" s="58"/>
      <c r="CH44" s="57"/>
      <c r="CI44" s="57"/>
      <c r="CJ44" s="32"/>
      <c r="CK44" s="58"/>
      <c r="CL44" s="57"/>
      <c r="CM44" s="57"/>
      <c r="CN44" s="32"/>
      <c r="CO44" s="58"/>
      <c r="CP44" s="57"/>
      <c r="CQ44" s="57"/>
      <c r="CR44" s="32"/>
      <c r="CS44" s="58"/>
      <c r="CT44" s="57"/>
      <c r="CU44" s="57"/>
      <c r="CV44" s="32"/>
      <c r="CW44" s="58"/>
      <c r="CX44" s="57"/>
      <c r="CY44" s="57"/>
      <c r="CZ44" s="32"/>
      <c r="DA44" s="58"/>
      <c r="DB44" s="57"/>
      <c r="DC44" s="57"/>
      <c r="DD44" s="32"/>
      <c r="DE44" s="58"/>
      <c r="DF44" s="57"/>
      <c r="DG44" s="57"/>
      <c r="DH44" s="32"/>
      <c r="DI44" s="58"/>
      <c r="DJ44" s="57"/>
      <c r="DK44" s="57"/>
      <c r="DL44" s="32"/>
      <c r="DM44" s="58"/>
      <c r="DN44" s="57"/>
      <c r="DO44" s="57"/>
      <c r="DP44" s="32"/>
      <c r="DQ44" s="58"/>
      <c r="DR44" s="57"/>
      <c r="DS44" s="57"/>
      <c r="DT44" s="32"/>
      <c r="DU44" s="58"/>
      <c r="DV44" s="57"/>
      <c r="DW44" s="57"/>
      <c r="DX44" s="32"/>
      <c r="DY44" s="58"/>
      <c r="DZ44" s="57"/>
      <c r="EA44" s="57"/>
      <c r="EB44" s="32"/>
      <c r="EC44" s="58"/>
      <c r="ED44" s="57"/>
      <c r="EE44" s="57"/>
      <c r="EF44" s="32"/>
      <c r="EG44" s="58"/>
      <c r="EH44" s="57"/>
      <c r="EI44" s="57"/>
      <c r="EJ44" s="32"/>
      <c r="EK44" s="58"/>
      <c r="EL44" s="57"/>
      <c r="EM44" s="57"/>
      <c r="EN44" s="32"/>
      <c r="EO44" s="58"/>
      <c r="EP44" s="57"/>
      <c r="EQ44" s="57"/>
      <c r="ER44" s="32"/>
      <c r="ES44" s="58"/>
      <c r="ET44" s="57"/>
      <c r="EU44" s="57"/>
      <c r="EV44" s="32"/>
      <c r="EW44" s="58"/>
      <c r="EX44" s="57"/>
      <c r="EY44" s="57"/>
      <c r="EZ44" s="32"/>
      <c r="FA44" s="58"/>
      <c r="FB44" s="57"/>
      <c r="FC44" s="57"/>
      <c r="FD44" s="32"/>
      <c r="FE44" s="58"/>
      <c r="FF44" s="57"/>
      <c r="FG44" s="57"/>
      <c r="FH44" s="32"/>
      <c r="FI44" s="58"/>
      <c r="FJ44" s="57"/>
      <c r="FK44" s="57"/>
      <c r="FL44" s="32"/>
      <c r="FM44" s="58"/>
      <c r="FN44" s="57"/>
      <c r="FO44" s="57"/>
      <c r="FP44" s="32"/>
      <c r="FQ44" s="58"/>
      <c r="FR44" s="57"/>
      <c r="FS44" s="57"/>
      <c r="FT44" s="32"/>
      <c r="FU44" s="58"/>
      <c r="FV44" s="57"/>
      <c r="FW44" s="57"/>
      <c r="FX44" s="32"/>
      <c r="FY44" s="58"/>
      <c r="FZ44" s="57"/>
      <c r="GA44" s="57"/>
      <c r="GB44" s="32"/>
      <c r="GC44" s="58"/>
      <c r="GD44" s="57"/>
      <c r="GE44" s="57"/>
      <c r="GF44" s="32"/>
      <c r="GG44" s="58"/>
      <c r="GH44" s="57"/>
      <c r="GI44" s="57"/>
      <c r="GJ44" s="32"/>
      <c r="GK44" s="58"/>
      <c r="GL44" s="57"/>
      <c r="GM44" s="57"/>
      <c r="GN44" s="32"/>
      <c r="GO44" s="58"/>
      <c r="GP44" s="57"/>
      <c r="GQ44" s="57"/>
      <c r="GR44" s="32"/>
      <c r="GS44" s="58"/>
      <c r="GT44" s="57"/>
      <c r="GU44" s="57"/>
      <c r="GV44" s="32"/>
      <c r="GW44" s="58"/>
      <c r="GX44" s="57"/>
      <c r="GY44" s="57"/>
      <c r="GZ44" s="32"/>
      <c r="HA44" s="58"/>
      <c r="HB44" s="57"/>
      <c r="HC44" s="57"/>
      <c r="HD44" s="32"/>
      <c r="HE44" s="58"/>
      <c r="HF44" s="57"/>
      <c r="HG44" s="57"/>
      <c r="HH44" s="32"/>
      <c r="HI44" s="58"/>
      <c r="HJ44" s="57"/>
      <c r="HK44" s="57"/>
      <c r="HL44" s="32"/>
      <c r="HM44" s="58"/>
      <c r="HN44" s="57"/>
      <c r="HO44" s="57"/>
      <c r="HP44" s="32"/>
      <c r="HQ44" s="58"/>
      <c r="HR44" s="57"/>
      <c r="HS44" s="57"/>
      <c r="HT44" s="32"/>
      <c r="HU44" s="58"/>
      <c r="HV44" s="57"/>
      <c r="HW44" s="57"/>
      <c r="HX44" s="32"/>
      <c r="HY44" s="58"/>
      <c r="HZ44" s="57"/>
      <c r="IA44" s="57"/>
      <c r="IB44" s="32"/>
      <c r="IC44" s="58"/>
      <c r="ID44" s="57"/>
      <c r="IE44" s="57"/>
      <c r="IF44" s="32"/>
      <c r="IG44" s="58"/>
      <c r="IH44" s="57"/>
      <c r="II44" s="57"/>
      <c r="IJ44" s="32"/>
    </row>
    <row r="45" spans="1:244" s="55" customFormat="1" x14ac:dyDescent="0.25">
      <c r="A45" s="44" t="s">
        <v>190</v>
      </c>
      <c r="B45" s="10"/>
      <c r="C45" s="10"/>
      <c r="D45" s="10"/>
    </row>
    <row r="46" spans="1:244" s="55" customFormat="1" x14ac:dyDescent="0.25">
      <c r="A46" s="48" t="s">
        <v>191</v>
      </c>
      <c r="B46" s="49">
        <v>11.9</v>
      </c>
      <c r="C46" s="49">
        <v>0</v>
      </c>
      <c r="D46" s="23">
        <v>1.9082303576312763E-4</v>
      </c>
    </row>
    <row r="47" spans="1:244" s="55" customFormat="1" x14ac:dyDescent="0.25">
      <c r="A47" s="48" t="s">
        <v>192</v>
      </c>
      <c r="B47" s="49">
        <v>0</v>
      </c>
      <c r="C47" s="49">
        <v>0</v>
      </c>
      <c r="D47" s="23">
        <v>0</v>
      </c>
    </row>
    <row r="48" spans="1:244" s="55" customFormat="1" x14ac:dyDescent="0.25">
      <c r="A48" s="48" t="s">
        <v>193</v>
      </c>
      <c r="B48" s="49">
        <v>121.44000000000001</v>
      </c>
      <c r="C48" s="49">
        <v>0</v>
      </c>
      <c r="D48" s="23">
        <v>1.9473570977373296E-3</v>
      </c>
    </row>
    <row r="49" spans="1:244" s="55" customFormat="1" x14ac:dyDescent="0.25">
      <c r="A49" s="50" t="s">
        <v>194</v>
      </c>
      <c r="B49" s="51">
        <v>133.34</v>
      </c>
      <c r="C49" s="51">
        <v>0</v>
      </c>
      <c r="D49" s="26">
        <v>2.1381801335004572E-3</v>
      </c>
      <c r="E49" s="58"/>
      <c r="F49" s="57"/>
      <c r="G49" s="57"/>
      <c r="H49" s="32"/>
      <c r="I49" s="58"/>
      <c r="J49" s="57"/>
      <c r="K49" s="57"/>
      <c r="L49" s="32"/>
      <c r="M49" s="58"/>
      <c r="N49" s="57"/>
      <c r="O49" s="57"/>
      <c r="P49" s="32"/>
      <c r="Q49" s="58"/>
      <c r="R49" s="57"/>
      <c r="S49" s="57"/>
      <c r="T49" s="32"/>
      <c r="U49" s="58"/>
      <c r="V49" s="57"/>
      <c r="W49" s="57"/>
      <c r="X49" s="32"/>
      <c r="Y49" s="58"/>
      <c r="Z49" s="57"/>
      <c r="AA49" s="57"/>
      <c r="AB49" s="32"/>
      <c r="AC49" s="58"/>
      <c r="AD49" s="57"/>
      <c r="AE49" s="57"/>
      <c r="AF49" s="32"/>
      <c r="AG49" s="58"/>
      <c r="AH49" s="57"/>
      <c r="AI49" s="57"/>
      <c r="AJ49" s="32"/>
      <c r="AK49" s="58"/>
      <c r="AL49" s="57"/>
      <c r="AM49" s="57"/>
      <c r="AN49" s="32"/>
      <c r="AO49" s="58"/>
      <c r="AP49" s="57"/>
      <c r="AQ49" s="57"/>
      <c r="AR49" s="32"/>
      <c r="AS49" s="58"/>
      <c r="AT49" s="57"/>
      <c r="AU49" s="57"/>
      <c r="AV49" s="32"/>
      <c r="AW49" s="58"/>
      <c r="AX49" s="57"/>
      <c r="AY49" s="57"/>
      <c r="AZ49" s="32"/>
      <c r="BA49" s="58"/>
      <c r="BB49" s="57"/>
      <c r="BC49" s="57"/>
      <c r="BD49" s="32"/>
      <c r="BE49" s="58"/>
      <c r="BF49" s="57"/>
      <c r="BG49" s="57"/>
      <c r="BH49" s="32"/>
      <c r="BI49" s="58"/>
      <c r="BJ49" s="57"/>
      <c r="BK49" s="57"/>
      <c r="BL49" s="32"/>
      <c r="BM49" s="58"/>
      <c r="BN49" s="57"/>
      <c r="BO49" s="57"/>
      <c r="BP49" s="32"/>
      <c r="BQ49" s="58"/>
      <c r="BR49" s="57"/>
      <c r="BS49" s="57"/>
      <c r="BT49" s="32"/>
      <c r="BU49" s="58"/>
      <c r="BV49" s="57"/>
      <c r="BW49" s="57"/>
      <c r="BX49" s="32"/>
      <c r="BY49" s="58"/>
      <c r="BZ49" s="57"/>
      <c r="CA49" s="57"/>
      <c r="CB49" s="32"/>
      <c r="CC49" s="58"/>
      <c r="CD49" s="57"/>
      <c r="CE49" s="57"/>
      <c r="CF49" s="32"/>
      <c r="CG49" s="58"/>
      <c r="CH49" s="57"/>
      <c r="CI49" s="57"/>
      <c r="CJ49" s="32"/>
      <c r="CK49" s="58"/>
      <c r="CL49" s="57"/>
      <c r="CM49" s="57"/>
      <c r="CN49" s="32"/>
      <c r="CO49" s="58"/>
      <c r="CP49" s="57"/>
      <c r="CQ49" s="57"/>
      <c r="CR49" s="32"/>
      <c r="CS49" s="58"/>
      <c r="CT49" s="57"/>
      <c r="CU49" s="57"/>
      <c r="CV49" s="32"/>
      <c r="CW49" s="58"/>
      <c r="CX49" s="57"/>
      <c r="CY49" s="57"/>
      <c r="CZ49" s="32"/>
      <c r="DA49" s="58"/>
      <c r="DB49" s="57"/>
      <c r="DC49" s="57"/>
      <c r="DD49" s="32"/>
      <c r="DE49" s="58"/>
      <c r="DF49" s="57"/>
      <c r="DG49" s="57"/>
      <c r="DH49" s="32"/>
      <c r="DI49" s="58"/>
      <c r="DJ49" s="57"/>
      <c r="DK49" s="57"/>
      <c r="DL49" s="32"/>
      <c r="DM49" s="58"/>
      <c r="DN49" s="57"/>
      <c r="DO49" s="57"/>
      <c r="DP49" s="32"/>
      <c r="DQ49" s="58"/>
      <c r="DR49" s="57"/>
      <c r="DS49" s="57"/>
      <c r="DT49" s="32"/>
      <c r="DU49" s="58"/>
      <c r="DV49" s="57"/>
      <c r="DW49" s="57"/>
      <c r="DX49" s="32"/>
      <c r="DY49" s="58"/>
      <c r="DZ49" s="57"/>
      <c r="EA49" s="57"/>
      <c r="EB49" s="32"/>
      <c r="EC49" s="58"/>
      <c r="ED49" s="57"/>
      <c r="EE49" s="57"/>
      <c r="EF49" s="32"/>
      <c r="EG49" s="58"/>
      <c r="EH49" s="57"/>
      <c r="EI49" s="57"/>
      <c r="EJ49" s="32"/>
      <c r="EK49" s="58"/>
      <c r="EL49" s="57"/>
      <c r="EM49" s="57"/>
      <c r="EN49" s="32"/>
      <c r="EO49" s="58"/>
      <c r="EP49" s="57"/>
      <c r="EQ49" s="57"/>
      <c r="ER49" s="32"/>
      <c r="ES49" s="58"/>
      <c r="ET49" s="57"/>
      <c r="EU49" s="57"/>
      <c r="EV49" s="32"/>
      <c r="EW49" s="58"/>
      <c r="EX49" s="57"/>
      <c r="EY49" s="57"/>
      <c r="EZ49" s="32"/>
      <c r="FA49" s="58"/>
      <c r="FB49" s="57"/>
      <c r="FC49" s="57"/>
      <c r="FD49" s="32"/>
      <c r="FE49" s="58"/>
      <c r="FF49" s="57"/>
      <c r="FG49" s="57"/>
      <c r="FH49" s="32"/>
      <c r="FI49" s="58"/>
      <c r="FJ49" s="57"/>
      <c r="FK49" s="57"/>
      <c r="FL49" s="32"/>
      <c r="FM49" s="58"/>
      <c r="FN49" s="57"/>
      <c r="FO49" s="57"/>
      <c r="FP49" s="32"/>
      <c r="FQ49" s="58"/>
      <c r="FR49" s="57"/>
      <c r="FS49" s="57"/>
      <c r="FT49" s="32"/>
      <c r="FU49" s="58"/>
      <c r="FV49" s="57"/>
      <c r="FW49" s="57"/>
      <c r="FX49" s="32"/>
      <c r="FY49" s="58"/>
      <c r="FZ49" s="57"/>
      <c r="GA49" s="57"/>
      <c r="GB49" s="32"/>
      <c r="GC49" s="58"/>
      <c r="GD49" s="57"/>
      <c r="GE49" s="57"/>
      <c r="GF49" s="32"/>
      <c r="GG49" s="58"/>
      <c r="GH49" s="57"/>
      <c r="GI49" s="57"/>
      <c r="GJ49" s="32"/>
      <c r="GK49" s="58"/>
      <c r="GL49" s="57"/>
      <c r="GM49" s="57"/>
      <c r="GN49" s="32"/>
      <c r="GO49" s="58"/>
      <c r="GP49" s="57"/>
      <c r="GQ49" s="57"/>
      <c r="GR49" s="32"/>
      <c r="GS49" s="58"/>
      <c r="GT49" s="57"/>
      <c r="GU49" s="57"/>
      <c r="GV49" s="32"/>
      <c r="GW49" s="58"/>
      <c r="GX49" s="57"/>
      <c r="GY49" s="57"/>
      <c r="GZ49" s="32"/>
      <c r="HA49" s="58"/>
      <c r="HB49" s="57"/>
      <c r="HC49" s="57"/>
      <c r="HD49" s="32"/>
      <c r="HE49" s="58"/>
      <c r="HF49" s="57"/>
      <c r="HG49" s="57"/>
      <c r="HH49" s="32"/>
      <c r="HI49" s="58"/>
      <c r="HJ49" s="57"/>
      <c r="HK49" s="57"/>
      <c r="HL49" s="32"/>
      <c r="HM49" s="58"/>
      <c r="HN49" s="57"/>
      <c r="HO49" s="57"/>
      <c r="HP49" s="32"/>
      <c r="HQ49" s="58"/>
      <c r="HR49" s="57"/>
      <c r="HS49" s="57"/>
      <c r="HT49" s="32"/>
      <c r="HU49" s="58"/>
      <c r="HV49" s="57"/>
      <c r="HW49" s="57"/>
      <c r="HX49" s="32"/>
      <c r="HY49" s="58"/>
      <c r="HZ49" s="57"/>
      <c r="IA49" s="57"/>
      <c r="IB49" s="32"/>
      <c r="IC49" s="58"/>
      <c r="ID49" s="57"/>
      <c r="IE49" s="57"/>
      <c r="IF49" s="32"/>
      <c r="IG49" s="58"/>
      <c r="IH49" s="57"/>
      <c r="II49" s="57"/>
      <c r="IJ49" s="32"/>
    </row>
    <row r="50" spans="1:244" s="55" customFormat="1" x14ac:dyDescent="0.25">
      <c r="A50" s="50" t="s">
        <v>195</v>
      </c>
      <c r="B50" s="51">
        <v>10314.869999999999</v>
      </c>
      <c r="C50" s="51">
        <v>0.41</v>
      </c>
      <c r="D50" s="26">
        <v>0.16540460562201784</v>
      </c>
      <c r="E50" s="57"/>
      <c r="F50" s="57"/>
      <c r="G50" s="58"/>
      <c r="H50" s="57"/>
      <c r="I50" s="57"/>
      <c r="J50" s="57"/>
      <c r="K50" s="58"/>
      <c r="L50" s="57"/>
      <c r="M50" s="57"/>
      <c r="N50" s="57"/>
      <c r="O50" s="58"/>
      <c r="P50" s="57"/>
      <c r="Q50" s="57"/>
      <c r="R50" s="57"/>
      <c r="S50" s="58"/>
      <c r="T50" s="57"/>
      <c r="U50" s="57"/>
      <c r="V50" s="57"/>
      <c r="W50" s="58"/>
      <c r="X50" s="57"/>
      <c r="Y50" s="57"/>
      <c r="Z50" s="57"/>
      <c r="AA50" s="58"/>
      <c r="AB50" s="57"/>
      <c r="AC50" s="57"/>
      <c r="AD50" s="57"/>
      <c r="AE50" s="58"/>
      <c r="AF50" s="57"/>
      <c r="AG50" s="57"/>
      <c r="AH50" s="57"/>
      <c r="AI50" s="58"/>
      <c r="AJ50" s="57"/>
      <c r="AK50" s="57"/>
      <c r="AL50" s="57"/>
      <c r="AM50" s="58"/>
      <c r="AN50" s="57"/>
      <c r="AO50" s="57"/>
      <c r="AP50" s="57"/>
      <c r="AQ50" s="58"/>
      <c r="AR50" s="57"/>
      <c r="AS50" s="57"/>
      <c r="AT50" s="57"/>
      <c r="AU50" s="58"/>
      <c r="AV50" s="57"/>
      <c r="AW50" s="57"/>
      <c r="AX50" s="57"/>
      <c r="AY50" s="58"/>
      <c r="AZ50" s="57"/>
      <c r="BA50" s="57"/>
      <c r="BB50" s="57"/>
      <c r="BC50" s="58"/>
      <c r="BD50" s="57"/>
      <c r="BE50" s="57"/>
      <c r="BF50" s="57"/>
      <c r="BG50" s="58"/>
      <c r="BH50" s="57"/>
      <c r="BI50" s="57"/>
      <c r="BJ50" s="57"/>
      <c r="BK50" s="58"/>
      <c r="BL50" s="57"/>
      <c r="BM50" s="57"/>
      <c r="BN50" s="57"/>
      <c r="BO50" s="58"/>
      <c r="BP50" s="57"/>
      <c r="BQ50" s="57"/>
      <c r="BR50" s="57"/>
      <c r="BS50" s="58"/>
      <c r="BT50" s="57"/>
      <c r="BU50" s="57"/>
      <c r="BV50" s="57"/>
      <c r="BW50" s="58"/>
      <c r="BX50" s="57"/>
      <c r="BY50" s="57"/>
      <c r="BZ50" s="57"/>
      <c r="CA50" s="58"/>
      <c r="CB50" s="57"/>
      <c r="CC50" s="57"/>
      <c r="CD50" s="57"/>
      <c r="CE50" s="58"/>
      <c r="CF50" s="57"/>
      <c r="CG50" s="57"/>
      <c r="CH50" s="57"/>
      <c r="CI50" s="58"/>
      <c r="CJ50" s="57"/>
      <c r="CK50" s="57"/>
      <c r="CL50" s="57"/>
      <c r="CM50" s="58"/>
      <c r="CN50" s="57"/>
      <c r="CO50" s="57"/>
      <c r="CP50" s="57"/>
      <c r="CQ50" s="58"/>
      <c r="CR50" s="57"/>
      <c r="CS50" s="57"/>
      <c r="CT50" s="57"/>
      <c r="CU50" s="58"/>
      <c r="CV50" s="57"/>
      <c r="CW50" s="57"/>
      <c r="CX50" s="57"/>
      <c r="CY50" s="58"/>
      <c r="CZ50" s="57"/>
      <c r="DA50" s="57"/>
      <c r="DB50" s="57"/>
      <c r="DC50" s="58"/>
      <c r="DD50" s="57"/>
      <c r="DE50" s="57"/>
      <c r="DF50" s="57"/>
      <c r="DG50" s="58"/>
      <c r="DH50" s="57"/>
      <c r="DI50" s="57"/>
      <c r="DJ50" s="57"/>
      <c r="DK50" s="58"/>
      <c r="DL50" s="57"/>
      <c r="DM50" s="57"/>
      <c r="DN50" s="57"/>
      <c r="DO50" s="58"/>
      <c r="DP50" s="57"/>
      <c r="DQ50" s="57"/>
      <c r="DR50" s="57"/>
      <c r="DS50" s="58"/>
      <c r="DT50" s="57"/>
      <c r="DU50" s="57"/>
      <c r="DV50" s="57"/>
      <c r="DW50" s="58"/>
      <c r="DX50" s="57"/>
      <c r="DY50" s="57"/>
      <c r="DZ50" s="57"/>
      <c r="EA50" s="58"/>
      <c r="EB50" s="57"/>
      <c r="EC50" s="57"/>
      <c r="ED50" s="57"/>
      <c r="EE50" s="58"/>
      <c r="EF50" s="57"/>
      <c r="EG50" s="57"/>
      <c r="EH50" s="57"/>
      <c r="EI50" s="58"/>
      <c r="EJ50" s="57"/>
      <c r="EK50" s="57"/>
      <c r="EL50" s="57"/>
      <c r="EM50" s="58"/>
      <c r="EN50" s="57"/>
      <c r="EO50" s="57"/>
      <c r="EP50" s="57"/>
      <c r="EQ50" s="58"/>
      <c r="ER50" s="57"/>
      <c r="ES50" s="57"/>
      <c r="ET50" s="57"/>
      <c r="EU50" s="58"/>
      <c r="EV50" s="57"/>
      <c r="EW50" s="57"/>
      <c r="EX50" s="57"/>
      <c r="EY50" s="58"/>
      <c r="EZ50" s="57"/>
      <c r="FA50" s="57"/>
      <c r="FB50" s="57"/>
      <c r="FC50" s="58"/>
      <c r="FD50" s="57"/>
      <c r="FE50" s="57"/>
      <c r="FF50" s="57"/>
      <c r="FG50" s="58"/>
      <c r="FH50" s="57"/>
      <c r="FI50" s="57"/>
      <c r="FJ50" s="57"/>
      <c r="FK50" s="58"/>
      <c r="FL50" s="57"/>
      <c r="FM50" s="57"/>
      <c r="FN50" s="57"/>
      <c r="FO50" s="58"/>
      <c r="FP50" s="57"/>
      <c r="FQ50" s="57"/>
      <c r="FR50" s="57"/>
      <c r="FS50" s="58"/>
      <c r="FT50" s="57"/>
      <c r="FU50" s="57"/>
      <c r="FV50" s="57"/>
      <c r="FW50" s="58"/>
      <c r="FX50" s="57"/>
      <c r="FY50" s="57"/>
      <c r="FZ50" s="57"/>
      <c r="GA50" s="58"/>
      <c r="GB50" s="57"/>
      <c r="GC50" s="57"/>
      <c r="GD50" s="57"/>
      <c r="GE50" s="58"/>
      <c r="GF50" s="57"/>
      <c r="GG50" s="57"/>
      <c r="GH50" s="57"/>
      <c r="GI50" s="58"/>
      <c r="GJ50" s="57"/>
      <c r="GK50" s="57"/>
      <c r="GL50" s="57"/>
      <c r="GM50" s="58"/>
      <c r="GN50" s="57"/>
      <c r="GO50" s="57"/>
      <c r="GP50" s="57"/>
      <c r="GQ50" s="58"/>
      <c r="GR50" s="57"/>
      <c r="GS50" s="57"/>
      <c r="GT50" s="57"/>
      <c r="GU50" s="58"/>
      <c r="GV50" s="57"/>
      <c r="GW50" s="57"/>
      <c r="GX50" s="57"/>
      <c r="GY50" s="58"/>
      <c r="GZ50" s="57"/>
      <c r="HA50" s="57"/>
      <c r="HB50" s="57"/>
      <c r="HC50" s="58"/>
      <c r="HD50" s="57"/>
      <c r="HE50" s="57"/>
      <c r="HF50" s="57"/>
      <c r="HG50" s="58"/>
      <c r="HH50" s="57"/>
      <c r="HI50" s="57"/>
      <c r="HJ50" s="57"/>
      <c r="HK50" s="58"/>
      <c r="HL50" s="57"/>
      <c r="HM50" s="57"/>
      <c r="HN50" s="57"/>
      <c r="HO50" s="58"/>
      <c r="HP50" s="57"/>
      <c r="HQ50" s="57"/>
      <c r="HR50" s="57"/>
      <c r="HS50" s="58"/>
      <c r="HT50" s="57"/>
      <c r="HU50" s="57"/>
      <c r="HV50" s="57"/>
      <c r="HW50" s="58"/>
      <c r="HX50" s="57"/>
      <c r="HY50" s="57"/>
      <c r="HZ50" s="57"/>
      <c r="IA50" s="58"/>
      <c r="IB50" s="57"/>
      <c r="IC50" s="57"/>
      <c r="ID50" s="57"/>
      <c r="IE50" s="58"/>
      <c r="IF50" s="57"/>
      <c r="IG50" s="57"/>
      <c r="IH50" s="57"/>
    </row>
    <row r="51" spans="1:244" s="56" customFormat="1" x14ac:dyDescent="0.25">
      <c r="A51" s="50" t="s">
        <v>196</v>
      </c>
      <c r="B51" s="51">
        <v>62003.313692635216</v>
      </c>
      <c r="C51" s="51">
        <v>2.4600000000000004</v>
      </c>
      <c r="D51" s="26">
        <v>0.99425718875648328</v>
      </c>
    </row>
    <row r="52" spans="1:244" s="55" customFormat="1" x14ac:dyDescent="0.25">
      <c r="A52" s="44" t="s">
        <v>63</v>
      </c>
      <c r="B52" s="10"/>
      <c r="C52" s="10"/>
      <c r="D52" s="10"/>
    </row>
    <row r="53" spans="1:244" s="55" customFormat="1" x14ac:dyDescent="0.25">
      <c r="A53" s="42" t="s">
        <v>197</v>
      </c>
      <c r="B53" s="49">
        <v>273.63</v>
      </c>
      <c r="C53" s="49">
        <v>0.01</v>
      </c>
      <c r="D53" s="23">
        <v>4.3878073341062701E-3</v>
      </c>
    </row>
    <row r="54" spans="1:244" s="55" customFormat="1" x14ac:dyDescent="0.25">
      <c r="A54" s="42" t="s">
        <v>273</v>
      </c>
      <c r="B54" s="49">
        <v>84.5</v>
      </c>
      <c r="C54" s="49">
        <v>0</v>
      </c>
      <c r="D54" s="23">
        <v>1.3550039094104441E-3</v>
      </c>
    </row>
    <row r="55" spans="1:244" s="55" customFormat="1" x14ac:dyDescent="0.25">
      <c r="A55" s="50" t="s">
        <v>200</v>
      </c>
      <c r="B55" s="51">
        <v>358.13</v>
      </c>
      <c r="C55" s="51">
        <v>0.01</v>
      </c>
      <c r="D55" s="26">
        <v>5.7428112435167142E-3</v>
      </c>
      <c r="E55" s="58"/>
      <c r="F55" s="57"/>
      <c r="G55" s="57"/>
      <c r="H55" s="32"/>
      <c r="I55" s="58"/>
      <c r="J55" s="57"/>
      <c r="K55" s="57"/>
      <c r="L55" s="32"/>
      <c r="M55" s="58"/>
      <c r="N55" s="57"/>
      <c r="O55" s="57"/>
      <c r="P55" s="32"/>
      <c r="Q55" s="58"/>
      <c r="R55" s="57"/>
      <c r="S55" s="57"/>
      <c r="T55" s="32"/>
      <c r="U55" s="58"/>
      <c r="V55" s="57"/>
      <c r="W55" s="57"/>
      <c r="X55" s="32"/>
      <c r="Y55" s="58"/>
      <c r="Z55" s="57"/>
      <c r="AA55" s="57"/>
      <c r="AB55" s="32"/>
      <c r="AC55" s="58"/>
      <c r="AD55" s="57"/>
      <c r="AE55" s="57"/>
      <c r="AF55" s="32"/>
      <c r="AG55" s="58"/>
      <c r="AH55" s="57"/>
      <c r="AI55" s="57"/>
      <c r="AJ55" s="32"/>
      <c r="AK55" s="58"/>
      <c r="AL55" s="57"/>
      <c r="AM55" s="57"/>
      <c r="AN55" s="32"/>
      <c r="AO55" s="58"/>
      <c r="AP55" s="57"/>
      <c r="AQ55" s="57"/>
      <c r="AR55" s="32"/>
      <c r="AS55" s="58"/>
      <c r="AT55" s="57"/>
      <c r="AU55" s="57"/>
      <c r="AV55" s="32"/>
      <c r="AW55" s="58"/>
      <c r="AX55" s="57"/>
      <c r="AY55" s="57"/>
      <c r="AZ55" s="32"/>
      <c r="BA55" s="58"/>
      <c r="BB55" s="57"/>
      <c r="BC55" s="57"/>
      <c r="BD55" s="32"/>
      <c r="BE55" s="58"/>
      <c r="BF55" s="57"/>
      <c r="BG55" s="57"/>
      <c r="BH55" s="32"/>
      <c r="BI55" s="58"/>
      <c r="BJ55" s="57"/>
      <c r="BK55" s="57"/>
      <c r="BL55" s="32"/>
      <c r="BM55" s="58"/>
      <c r="BN55" s="57"/>
      <c r="BO55" s="57"/>
      <c r="BP55" s="32"/>
      <c r="BQ55" s="58"/>
      <c r="BR55" s="57"/>
      <c r="BS55" s="57"/>
      <c r="BT55" s="32"/>
      <c r="BU55" s="58"/>
      <c r="BV55" s="57"/>
      <c r="BW55" s="57"/>
      <c r="BX55" s="32"/>
      <c r="BY55" s="58"/>
      <c r="BZ55" s="57"/>
      <c r="CA55" s="57"/>
      <c r="CB55" s="32"/>
      <c r="CC55" s="58"/>
      <c r="CD55" s="57"/>
      <c r="CE55" s="57"/>
      <c r="CF55" s="32"/>
      <c r="CG55" s="58"/>
      <c r="CH55" s="57"/>
      <c r="CI55" s="57"/>
      <c r="CJ55" s="32"/>
      <c r="CK55" s="58"/>
      <c r="CL55" s="57"/>
      <c r="CM55" s="57"/>
      <c r="CN55" s="32"/>
      <c r="CO55" s="58"/>
      <c r="CP55" s="57"/>
      <c r="CQ55" s="57"/>
      <c r="CR55" s="32"/>
      <c r="CS55" s="58"/>
      <c r="CT55" s="57"/>
      <c r="CU55" s="57"/>
      <c r="CV55" s="32"/>
      <c r="CW55" s="58"/>
      <c r="CX55" s="57"/>
      <c r="CY55" s="57"/>
      <c r="CZ55" s="32"/>
      <c r="DA55" s="58"/>
      <c r="DB55" s="57"/>
      <c r="DC55" s="57"/>
      <c r="DD55" s="32"/>
      <c r="DE55" s="58"/>
      <c r="DF55" s="57"/>
      <c r="DG55" s="57"/>
      <c r="DH55" s="32"/>
      <c r="DI55" s="58"/>
      <c r="DJ55" s="57"/>
      <c r="DK55" s="57"/>
      <c r="DL55" s="32"/>
      <c r="DM55" s="58"/>
      <c r="DN55" s="57"/>
      <c r="DO55" s="57"/>
      <c r="DP55" s="32"/>
      <c r="DQ55" s="58"/>
      <c r="DR55" s="57"/>
      <c r="DS55" s="57"/>
      <c r="DT55" s="32"/>
      <c r="DU55" s="58"/>
      <c r="DV55" s="57"/>
      <c r="DW55" s="57"/>
      <c r="DX55" s="32"/>
      <c r="DY55" s="58"/>
      <c r="DZ55" s="57"/>
      <c r="EA55" s="57"/>
      <c r="EB55" s="32"/>
      <c r="EC55" s="58"/>
      <c r="ED55" s="57"/>
      <c r="EE55" s="57"/>
      <c r="EF55" s="32"/>
      <c r="EG55" s="58"/>
      <c r="EH55" s="57"/>
      <c r="EI55" s="57"/>
      <c r="EJ55" s="32"/>
      <c r="EK55" s="58"/>
      <c r="EL55" s="57"/>
      <c r="EM55" s="57"/>
      <c r="EN55" s="32"/>
      <c r="EO55" s="58"/>
      <c r="EP55" s="57"/>
      <c r="EQ55" s="57"/>
      <c r="ER55" s="32"/>
      <c r="ES55" s="58"/>
      <c r="ET55" s="57"/>
      <c r="EU55" s="57"/>
      <c r="EV55" s="32"/>
      <c r="EW55" s="58"/>
      <c r="EX55" s="57"/>
      <c r="EY55" s="57"/>
      <c r="EZ55" s="32"/>
      <c r="FA55" s="58"/>
      <c r="FB55" s="57"/>
      <c r="FC55" s="57"/>
      <c r="FD55" s="32"/>
      <c r="FE55" s="58"/>
      <c r="FF55" s="57"/>
      <c r="FG55" s="57"/>
      <c r="FH55" s="32"/>
      <c r="FI55" s="58"/>
      <c r="FJ55" s="57"/>
      <c r="FK55" s="57"/>
      <c r="FL55" s="32"/>
      <c r="FM55" s="58"/>
      <c r="FN55" s="57"/>
      <c r="FO55" s="57"/>
      <c r="FP55" s="32"/>
      <c r="FQ55" s="58"/>
      <c r="FR55" s="57"/>
      <c r="FS55" s="57"/>
      <c r="FT55" s="32"/>
      <c r="FU55" s="58"/>
      <c r="FV55" s="57"/>
      <c r="FW55" s="57"/>
      <c r="FX55" s="32"/>
      <c r="FY55" s="58"/>
      <c r="FZ55" s="57"/>
      <c r="GA55" s="57"/>
      <c r="GB55" s="32"/>
      <c r="GC55" s="58"/>
      <c r="GD55" s="57"/>
      <c r="GE55" s="57"/>
      <c r="GF55" s="32"/>
      <c r="GG55" s="58"/>
      <c r="GH55" s="57"/>
      <c r="GI55" s="57"/>
      <c r="GJ55" s="32"/>
      <c r="GK55" s="58"/>
      <c r="GL55" s="57"/>
      <c r="GM55" s="57"/>
      <c r="GN55" s="32"/>
      <c r="GO55" s="58"/>
      <c r="GP55" s="57"/>
      <c r="GQ55" s="57"/>
      <c r="GR55" s="32"/>
      <c r="GS55" s="58"/>
      <c r="GT55" s="57"/>
      <c r="GU55" s="57"/>
      <c r="GV55" s="32"/>
      <c r="GW55" s="58"/>
      <c r="GX55" s="57"/>
      <c r="GY55" s="57"/>
      <c r="GZ55" s="32"/>
      <c r="HA55" s="58"/>
      <c r="HB55" s="57"/>
      <c r="HC55" s="57"/>
      <c r="HD55" s="32"/>
      <c r="HE55" s="58"/>
      <c r="HF55" s="57"/>
      <c r="HG55" s="57"/>
      <c r="HH55" s="32"/>
      <c r="HI55" s="58"/>
      <c r="HJ55" s="57"/>
      <c r="HK55" s="57"/>
      <c r="HL55" s="32"/>
      <c r="HM55" s="58"/>
      <c r="HN55" s="57"/>
      <c r="HO55" s="57"/>
      <c r="HP55" s="32"/>
      <c r="HQ55" s="58"/>
      <c r="HR55" s="57"/>
      <c r="HS55" s="57"/>
      <c r="HT55" s="32"/>
      <c r="HU55" s="58"/>
      <c r="HV55" s="57"/>
      <c r="HW55" s="57"/>
      <c r="HX55" s="32"/>
      <c r="HY55" s="58"/>
      <c r="HZ55" s="57"/>
      <c r="IA55" s="57"/>
      <c r="IB55" s="32"/>
      <c r="IC55" s="58"/>
      <c r="ID55" s="57"/>
      <c r="IE55" s="57"/>
      <c r="IF55" s="32"/>
      <c r="IG55" s="58"/>
      <c r="IH55" s="57"/>
      <c r="II55" s="57"/>
      <c r="IJ55" s="32"/>
    </row>
    <row r="56" spans="1:244" s="31" customFormat="1" ht="13.5" thickBot="1" x14ac:dyDescent="0.3">
      <c r="A56" s="61" t="s">
        <v>201</v>
      </c>
      <c r="B56" s="62">
        <v>62361.443692635214</v>
      </c>
      <c r="C56" s="62">
        <v>2.4700000000000002</v>
      </c>
      <c r="D56" s="38">
        <v>1</v>
      </c>
    </row>
    <row r="57" spans="1:244" x14ac:dyDescent="0.25">
      <c r="A57" s="63" t="s">
        <v>68</v>
      </c>
      <c r="D57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>
      <selection activeCell="H12" sqref="H12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4" width="13.140625" style="10"/>
    <col min="255" max="255" width="52.140625" style="10" customWidth="1"/>
    <col min="256" max="257" width="14.42578125" style="10" customWidth="1"/>
    <col min="258" max="258" width="9.85546875" style="10" customWidth="1"/>
    <col min="259" max="510" width="13.140625" style="10"/>
    <col min="511" max="511" width="52.140625" style="10" customWidth="1"/>
    <col min="512" max="513" width="14.42578125" style="10" customWidth="1"/>
    <col min="514" max="514" width="9.85546875" style="10" customWidth="1"/>
    <col min="515" max="766" width="13.140625" style="10"/>
    <col min="767" max="767" width="52.140625" style="10" customWidth="1"/>
    <col min="768" max="769" width="14.42578125" style="10" customWidth="1"/>
    <col min="770" max="770" width="9.85546875" style="10" customWidth="1"/>
    <col min="771" max="1022" width="13.140625" style="10"/>
    <col min="1023" max="1023" width="52.140625" style="10" customWidth="1"/>
    <col min="1024" max="1025" width="14.42578125" style="10" customWidth="1"/>
    <col min="1026" max="1026" width="9.85546875" style="10" customWidth="1"/>
    <col min="1027" max="1278" width="13.140625" style="10"/>
    <col min="1279" max="1279" width="52.140625" style="10" customWidth="1"/>
    <col min="1280" max="1281" width="14.42578125" style="10" customWidth="1"/>
    <col min="1282" max="1282" width="9.85546875" style="10" customWidth="1"/>
    <col min="1283" max="1534" width="13.140625" style="10"/>
    <col min="1535" max="1535" width="52.140625" style="10" customWidth="1"/>
    <col min="1536" max="1537" width="14.42578125" style="10" customWidth="1"/>
    <col min="1538" max="1538" width="9.85546875" style="10" customWidth="1"/>
    <col min="1539" max="1790" width="13.140625" style="10"/>
    <col min="1791" max="1791" width="52.140625" style="10" customWidth="1"/>
    <col min="1792" max="1793" width="14.42578125" style="10" customWidth="1"/>
    <col min="1794" max="1794" width="9.85546875" style="10" customWidth="1"/>
    <col min="1795" max="2046" width="13.140625" style="10"/>
    <col min="2047" max="2047" width="52.140625" style="10" customWidth="1"/>
    <col min="2048" max="2049" width="14.42578125" style="10" customWidth="1"/>
    <col min="2050" max="2050" width="9.85546875" style="10" customWidth="1"/>
    <col min="2051" max="2302" width="13.140625" style="10"/>
    <col min="2303" max="2303" width="52.140625" style="10" customWidth="1"/>
    <col min="2304" max="2305" width="14.42578125" style="10" customWidth="1"/>
    <col min="2306" max="2306" width="9.85546875" style="10" customWidth="1"/>
    <col min="2307" max="2558" width="13.140625" style="10"/>
    <col min="2559" max="2559" width="52.140625" style="10" customWidth="1"/>
    <col min="2560" max="2561" width="14.42578125" style="10" customWidth="1"/>
    <col min="2562" max="2562" width="9.85546875" style="10" customWidth="1"/>
    <col min="2563" max="2814" width="13.140625" style="10"/>
    <col min="2815" max="2815" width="52.140625" style="10" customWidth="1"/>
    <col min="2816" max="2817" width="14.42578125" style="10" customWidth="1"/>
    <col min="2818" max="2818" width="9.85546875" style="10" customWidth="1"/>
    <col min="2819" max="3070" width="13.140625" style="10"/>
    <col min="3071" max="3071" width="52.140625" style="10" customWidth="1"/>
    <col min="3072" max="3073" width="14.42578125" style="10" customWidth="1"/>
    <col min="3074" max="3074" width="9.85546875" style="10" customWidth="1"/>
    <col min="3075" max="3326" width="13.140625" style="10"/>
    <col min="3327" max="3327" width="52.140625" style="10" customWidth="1"/>
    <col min="3328" max="3329" width="14.42578125" style="10" customWidth="1"/>
    <col min="3330" max="3330" width="9.85546875" style="10" customWidth="1"/>
    <col min="3331" max="3582" width="13.140625" style="10"/>
    <col min="3583" max="3583" width="52.140625" style="10" customWidth="1"/>
    <col min="3584" max="3585" width="14.42578125" style="10" customWidth="1"/>
    <col min="3586" max="3586" width="9.85546875" style="10" customWidth="1"/>
    <col min="3587" max="3838" width="13.140625" style="10"/>
    <col min="3839" max="3839" width="52.140625" style="10" customWidth="1"/>
    <col min="3840" max="3841" width="14.42578125" style="10" customWidth="1"/>
    <col min="3842" max="3842" width="9.85546875" style="10" customWidth="1"/>
    <col min="3843" max="4094" width="13.140625" style="10"/>
    <col min="4095" max="4095" width="52.140625" style="10" customWidth="1"/>
    <col min="4096" max="4097" width="14.42578125" style="10" customWidth="1"/>
    <col min="4098" max="4098" width="9.85546875" style="10" customWidth="1"/>
    <col min="4099" max="4350" width="13.140625" style="10"/>
    <col min="4351" max="4351" width="52.140625" style="10" customWidth="1"/>
    <col min="4352" max="4353" width="14.42578125" style="10" customWidth="1"/>
    <col min="4354" max="4354" width="9.85546875" style="10" customWidth="1"/>
    <col min="4355" max="4606" width="13.140625" style="10"/>
    <col min="4607" max="4607" width="52.140625" style="10" customWidth="1"/>
    <col min="4608" max="4609" width="14.42578125" style="10" customWidth="1"/>
    <col min="4610" max="4610" width="9.85546875" style="10" customWidth="1"/>
    <col min="4611" max="4862" width="13.140625" style="10"/>
    <col min="4863" max="4863" width="52.140625" style="10" customWidth="1"/>
    <col min="4864" max="4865" width="14.42578125" style="10" customWidth="1"/>
    <col min="4866" max="4866" width="9.85546875" style="10" customWidth="1"/>
    <col min="4867" max="5118" width="13.140625" style="10"/>
    <col min="5119" max="5119" width="52.140625" style="10" customWidth="1"/>
    <col min="5120" max="5121" width="14.42578125" style="10" customWidth="1"/>
    <col min="5122" max="5122" width="9.85546875" style="10" customWidth="1"/>
    <col min="5123" max="5374" width="13.140625" style="10"/>
    <col min="5375" max="5375" width="52.140625" style="10" customWidth="1"/>
    <col min="5376" max="5377" width="14.42578125" style="10" customWidth="1"/>
    <col min="5378" max="5378" width="9.85546875" style="10" customWidth="1"/>
    <col min="5379" max="5630" width="13.140625" style="10"/>
    <col min="5631" max="5631" width="52.140625" style="10" customWidth="1"/>
    <col min="5632" max="5633" width="14.42578125" style="10" customWidth="1"/>
    <col min="5634" max="5634" width="9.85546875" style="10" customWidth="1"/>
    <col min="5635" max="5886" width="13.140625" style="10"/>
    <col min="5887" max="5887" width="52.140625" style="10" customWidth="1"/>
    <col min="5888" max="5889" width="14.42578125" style="10" customWidth="1"/>
    <col min="5890" max="5890" width="9.85546875" style="10" customWidth="1"/>
    <col min="5891" max="6142" width="13.140625" style="10"/>
    <col min="6143" max="6143" width="52.140625" style="10" customWidth="1"/>
    <col min="6144" max="6145" width="14.42578125" style="10" customWidth="1"/>
    <col min="6146" max="6146" width="9.85546875" style="10" customWidth="1"/>
    <col min="6147" max="6398" width="13.140625" style="10"/>
    <col min="6399" max="6399" width="52.140625" style="10" customWidth="1"/>
    <col min="6400" max="6401" width="14.42578125" style="10" customWidth="1"/>
    <col min="6402" max="6402" width="9.85546875" style="10" customWidth="1"/>
    <col min="6403" max="6654" width="13.140625" style="10"/>
    <col min="6655" max="6655" width="52.140625" style="10" customWidth="1"/>
    <col min="6656" max="6657" width="14.42578125" style="10" customWidth="1"/>
    <col min="6658" max="6658" width="9.85546875" style="10" customWidth="1"/>
    <col min="6659" max="6910" width="13.140625" style="10"/>
    <col min="6911" max="6911" width="52.140625" style="10" customWidth="1"/>
    <col min="6912" max="6913" width="14.42578125" style="10" customWidth="1"/>
    <col min="6914" max="6914" width="9.85546875" style="10" customWidth="1"/>
    <col min="6915" max="7166" width="13.140625" style="10"/>
    <col min="7167" max="7167" width="52.140625" style="10" customWidth="1"/>
    <col min="7168" max="7169" width="14.42578125" style="10" customWidth="1"/>
    <col min="7170" max="7170" width="9.85546875" style="10" customWidth="1"/>
    <col min="7171" max="7422" width="13.140625" style="10"/>
    <col min="7423" max="7423" width="52.140625" style="10" customWidth="1"/>
    <col min="7424" max="7425" width="14.42578125" style="10" customWidth="1"/>
    <col min="7426" max="7426" width="9.85546875" style="10" customWidth="1"/>
    <col min="7427" max="7678" width="13.140625" style="10"/>
    <col min="7679" max="7679" width="52.140625" style="10" customWidth="1"/>
    <col min="7680" max="7681" width="14.42578125" style="10" customWidth="1"/>
    <col min="7682" max="7682" width="9.85546875" style="10" customWidth="1"/>
    <col min="7683" max="7934" width="13.140625" style="10"/>
    <col min="7935" max="7935" width="52.140625" style="10" customWidth="1"/>
    <col min="7936" max="7937" width="14.42578125" style="10" customWidth="1"/>
    <col min="7938" max="7938" width="9.85546875" style="10" customWidth="1"/>
    <col min="7939" max="8190" width="13.140625" style="10"/>
    <col min="8191" max="8191" width="52.140625" style="10" customWidth="1"/>
    <col min="8192" max="8193" width="14.42578125" style="10" customWidth="1"/>
    <col min="8194" max="8194" width="9.85546875" style="10" customWidth="1"/>
    <col min="8195" max="8446" width="13.140625" style="10"/>
    <col min="8447" max="8447" width="52.140625" style="10" customWidth="1"/>
    <col min="8448" max="8449" width="14.42578125" style="10" customWidth="1"/>
    <col min="8450" max="8450" width="9.85546875" style="10" customWidth="1"/>
    <col min="8451" max="8702" width="13.140625" style="10"/>
    <col min="8703" max="8703" width="52.140625" style="10" customWidth="1"/>
    <col min="8704" max="8705" width="14.42578125" style="10" customWidth="1"/>
    <col min="8706" max="8706" width="9.85546875" style="10" customWidth="1"/>
    <col min="8707" max="8958" width="13.140625" style="10"/>
    <col min="8959" max="8959" width="52.140625" style="10" customWidth="1"/>
    <col min="8960" max="8961" width="14.42578125" style="10" customWidth="1"/>
    <col min="8962" max="8962" width="9.85546875" style="10" customWidth="1"/>
    <col min="8963" max="9214" width="13.140625" style="10"/>
    <col min="9215" max="9215" width="52.140625" style="10" customWidth="1"/>
    <col min="9216" max="9217" width="14.42578125" style="10" customWidth="1"/>
    <col min="9218" max="9218" width="9.85546875" style="10" customWidth="1"/>
    <col min="9219" max="9470" width="13.140625" style="10"/>
    <col min="9471" max="9471" width="52.140625" style="10" customWidth="1"/>
    <col min="9472" max="9473" width="14.42578125" style="10" customWidth="1"/>
    <col min="9474" max="9474" width="9.85546875" style="10" customWidth="1"/>
    <col min="9475" max="9726" width="13.140625" style="10"/>
    <col min="9727" max="9727" width="52.140625" style="10" customWidth="1"/>
    <col min="9728" max="9729" width="14.42578125" style="10" customWidth="1"/>
    <col min="9730" max="9730" width="9.85546875" style="10" customWidth="1"/>
    <col min="9731" max="9982" width="13.140625" style="10"/>
    <col min="9983" max="9983" width="52.140625" style="10" customWidth="1"/>
    <col min="9984" max="9985" width="14.42578125" style="10" customWidth="1"/>
    <col min="9986" max="9986" width="9.85546875" style="10" customWidth="1"/>
    <col min="9987" max="10238" width="13.140625" style="10"/>
    <col min="10239" max="10239" width="52.140625" style="10" customWidth="1"/>
    <col min="10240" max="10241" width="14.42578125" style="10" customWidth="1"/>
    <col min="10242" max="10242" width="9.85546875" style="10" customWidth="1"/>
    <col min="10243" max="10494" width="13.140625" style="10"/>
    <col min="10495" max="10495" width="52.140625" style="10" customWidth="1"/>
    <col min="10496" max="10497" width="14.42578125" style="10" customWidth="1"/>
    <col min="10498" max="10498" width="9.85546875" style="10" customWidth="1"/>
    <col min="10499" max="10750" width="13.140625" style="10"/>
    <col min="10751" max="10751" width="52.140625" style="10" customWidth="1"/>
    <col min="10752" max="10753" width="14.42578125" style="10" customWidth="1"/>
    <col min="10754" max="10754" width="9.85546875" style="10" customWidth="1"/>
    <col min="10755" max="11006" width="13.140625" style="10"/>
    <col min="11007" max="11007" width="52.140625" style="10" customWidth="1"/>
    <col min="11008" max="11009" width="14.42578125" style="10" customWidth="1"/>
    <col min="11010" max="11010" width="9.85546875" style="10" customWidth="1"/>
    <col min="11011" max="11262" width="13.140625" style="10"/>
    <col min="11263" max="11263" width="52.140625" style="10" customWidth="1"/>
    <col min="11264" max="11265" width="14.42578125" style="10" customWidth="1"/>
    <col min="11266" max="11266" width="9.85546875" style="10" customWidth="1"/>
    <col min="11267" max="11518" width="13.140625" style="10"/>
    <col min="11519" max="11519" width="52.140625" style="10" customWidth="1"/>
    <col min="11520" max="11521" width="14.42578125" style="10" customWidth="1"/>
    <col min="11522" max="11522" width="9.85546875" style="10" customWidth="1"/>
    <col min="11523" max="11774" width="13.140625" style="10"/>
    <col min="11775" max="11775" width="52.140625" style="10" customWidth="1"/>
    <col min="11776" max="11777" width="14.42578125" style="10" customWidth="1"/>
    <col min="11778" max="11778" width="9.85546875" style="10" customWidth="1"/>
    <col min="11779" max="12030" width="13.140625" style="10"/>
    <col min="12031" max="12031" width="52.140625" style="10" customWidth="1"/>
    <col min="12032" max="12033" width="14.42578125" style="10" customWidth="1"/>
    <col min="12034" max="12034" width="9.85546875" style="10" customWidth="1"/>
    <col min="12035" max="12286" width="13.140625" style="10"/>
    <col min="12287" max="12287" width="52.140625" style="10" customWidth="1"/>
    <col min="12288" max="12289" width="14.42578125" style="10" customWidth="1"/>
    <col min="12290" max="12290" width="9.85546875" style="10" customWidth="1"/>
    <col min="12291" max="12542" width="13.140625" style="10"/>
    <col min="12543" max="12543" width="52.140625" style="10" customWidth="1"/>
    <col min="12544" max="12545" width="14.42578125" style="10" customWidth="1"/>
    <col min="12546" max="12546" width="9.85546875" style="10" customWidth="1"/>
    <col min="12547" max="12798" width="13.140625" style="10"/>
    <col min="12799" max="12799" width="52.140625" style="10" customWidth="1"/>
    <col min="12800" max="12801" width="14.42578125" style="10" customWidth="1"/>
    <col min="12802" max="12802" width="9.85546875" style="10" customWidth="1"/>
    <col min="12803" max="13054" width="13.140625" style="10"/>
    <col min="13055" max="13055" width="52.140625" style="10" customWidth="1"/>
    <col min="13056" max="13057" width="14.42578125" style="10" customWidth="1"/>
    <col min="13058" max="13058" width="9.85546875" style="10" customWidth="1"/>
    <col min="13059" max="13310" width="13.140625" style="10"/>
    <col min="13311" max="13311" width="52.140625" style="10" customWidth="1"/>
    <col min="13312" max="13313" width="14.42578125" style="10" customWidth="1"/>
    <col min="13314" max="13314" width="9.85546875" style="10" customWidth="1"/>
    <col min="13315" max="13566" width="13.140625" style="10"/>
    <col min="13567" max="13567" width="52.140625" style="10" customWidth="1"/>
    <col min="13568" max="13569" width="14.42578125" style="10" customWidth="1"/>
    <col min="13570" max="13570" width="9.85546875" style="10" customWidth="1"/>
    <col min="13571" max="13822" width="13.140625" style="10"/>
    <col min="13823" max="13823" width="52.140625" style="10" customWidth="1"/>
    <col min="13824" max="13825" width="14.42578125" style="10" customWidth="1"/>
    <col min="13826" max="13826" width="9.85546875" style="10" customWidth="1"/>
    <col min="13827" max="14078" width="13.140625" style="10"/>
    <col min="14079" max="14079" width="52.140625" style="10" customWidth="1"/>
    <col min="14080" max="14081" width="14.42578125" style="10" customWidth="1"/>
    <col min="14082" max="14082" width="9.85546875" style="10" customWidth="1"/>
    <col min="14083" max="14334" width="13.140625" style="10"/>
    <col min="14335" max="14335" width="52.140625" style="10" customWidth="1"/>
    <col min="14336" max="14337" width="14.42578125" style="10" customWidth="1"/>
    <col min="14338" max="14338" width="9.85546875" style="10" customWidth="1"/>
    <col min="14339" max="14590" width="13.140625" style="10"/>
    <col min="14591" max="14591" width="52.140625" style="10" customWidth="1"/>
    <col min="14592" max="14593" width="14.42578125" style="10" customWidth="1"/>
    <col min="14594" max="14594" width="9.85546875" style="10" customWidth="1"/>
    <col min="14595" max="14846" width="13.140625" style="10"/>
    <col min="14847" max="14847" width="52.140625" style="10" customWidth="1"/>
    <col min="14848" max="14849" width="14.42578125" style="10" customWidth="1"/>
    <col min="14850" max="14850" width="9.85546875" style="10" customWidth="1"/>
    <col min="14851" max="15102" width="13.140625" style="10"/>
    <col min="15103" max="15103" width="52.140625" style="10" customWidth="1"/>
    <col min="15104" max="15105" width="14.42578125" style="10" customWidth="1"/>
    <col min="15106" max="15106" width="9.85546875" style="10" customWidth="1"/>
    <col min="15107" max="15358" width="13.140625" style="10"/>
    <col min="15359" max="15359" width="52.140625" style="10" customWidth="1"/>
    <col min="15360" max="15361" width="14.42578125" style="10" customWidth="1"/>
    <col min="15362" max="15362" width="9.85546875" style="10" customWidth="1"/>
    <col min="15363" max="15614" width="13.140625" style="10"/>
    <col min="15615" max="15615" width="52.140625" style="10" customWidth="1"/>
    <col min="15616" max="15617" width="14.42578125" style="10" customWidth="1"/>
    <col min="15618" max="15618" width="9.85546875" style="10" customWidth="1"/>
    <col min="15619" max="15870" width="13.140625" style="10"/>
    <col min="15871" max="15871" width="52.140625" style="10" customWidth="1"/>
    <col min="15872" max="15873" width="14.42578125" style="10" customWidth="1"/>
    <col min="15874" max="15874" width="9.85546875" style="10" customWidth="1"/>
    <col min="15875" max="16126" width="13.140625" style="10"/>
    <col min="16127" max="16127" width="52.140625" style="10" customWidth="1"/>
    <col min="16128" max="16129" width="14.42578125" style="10" customWidth="1"/>
    <col min="16130" max="16130" width="9.85546875" style="10" customWidth="1"/>
    <col min="16131" max="16384" width="13.140625" style="10"/>
  </cols>
  <sheetData>
    <row r="1" spans="1:4" x14ac:dyDescent="0.25">
      <c r="A1" s="9" t="s">
        <v>243</v>
      </c>
      <c r="B1" s="9"/>
      <c r="C1" s="9"/>
      <c r="D1" s="9"/>
    </row>
    <row r="2" spans="1:4" x14ac:dyDescent="0.25">
      <c r="A2" s="9" t="s">
        <v>482</v>
      </c>
      <c r="B2" s="9"/>
      <c r="C2" s="9"/>
      <c r="D2" s="9"/>
    </row>
    <row r="3" spans="1:4" x14ac:dyDescent="0.25">
      <c r="A3" s="9" t="s">
        <v>483</v>
      </c>
      <c r="B3" s="9"/>
      <c r="C3" s="9"/>
      <c r="D3" s="9"/>
    </row>
    <row r="4" spans="1:4" x14ac:dyDescent="0.25">
      <c r="A4" s="9" t="s">
        <v>484</v>
      </c>
      <c r="B4" s="9"/>
      <c r="C4" s="9"/>
      <c r="D4" s="9"/>
    </row>
    <row r="5" spans="1:4" ht="13.5" thickBot="1" x14ac:dyDescent="0.3">
      <c r="A5" s="11" t="s">
        <v>145</v>
      </c>
      <c r="B5" s="12">
        <v>2025</v>
      </c>
      <c r="C5" s="13" t="s">
        <v>146</v>
      </c>
    </row>
    <row r="6" spans="1:4" x14ac:dyDescent="0.25">
      <c r="A6" s="14"/>
      <c r="B6" s="15" t="s">
        <v>147</v>
      </c>
      <c r="C6" s="16">
        <v>44256</v>
      </c>
      <c r="D6" s="17" t="s">
        <v>149</v>
      </c>
    </row>
    <row r="7" spans="1:4" x14ac:dyDescent="0.25">
      <c r="A7" s="18" t="s">
        <v>9</v>
      </c>
      <c r="D7" s="19" t="s">
        <v>150</v>
      </c>
    </row>
    <row r="8" spans="1:4" ht="13.5" thickBot="1" x14ac:dyDescent="0.3">
      <c r="A8" s="20"/>
      <c r="B8" s="21" t="s">
        <v>151</v>
      </c>
      <c r="C8" s="21" t="s">
        <v>152</v>
      </c>
      <c r="D8" s="21" t="s">
        <v>153</v>
      </c>
    </row>
    <row r="9" spans="1:4" x14ac:dyDescent="0.25">
      <c r="A9" s="18" t="s">
        <v>154</v>
      </c>
    </row>
    <row r="10" spans="1:4" x14ac:dyDescent="0.25">
      <c r="A10" s="22" t="s">
        <v>485</v>
      </c>
      <c r="B10" s="10">
        <v>0</v>
      </c>
      <c r="C10" s="10">
        <v>0</v>
      </c>
      <c r="D10" s="23">
        <v>0</v>
      </c>
    </row>
    <row r="11" spans="1:4" x14ac:dyDescent="0.25">
      <c r="A11" s="22" t="s">
        <v>486</v>
      </c>
      <c r="B11" s="10">
        <v>0</v>
      </c>
      <c r="C11" s="10">
        <v>0</v>
      </c>
      <c r="D11" s="23">
        <v>0</v>
      </c>
    </row>
    <row r="12" spans="1:4" x14ac:dyDescent="0.25">
      <c r="A12" s="22" t="s">
        <v>487</v>
      </c>
      <c r="D12" s="23"/>
    </row>
    <row r="13" spans="1:4" x14ac:dyDescent="0.25">
      <c r="A13" s="22" t="s">
        <v>488</v>
      </c>
      <c r="B13" s="10">
        <v>0</v>
      </c>
      <c r="C13" s="10">
        <v>0</v>
      </c>
      <c r="D13" s="23">
        <v>0</v>
      </c>
    </row>
    <row r="14" spans="1:4" x14ac:dyDescent="0.25">
      <c r="A14" s="22" t="s">
        <v>489</v>
      </c>
      <c r="B14" s="10">
        <v>0</v>
      </c>
      <c r="C14" s="10">
        <v>0</v>
      </c>
      <c r="D14" s="23">
        <v>0</v>
      </c>
    </row>
    <row r="15" spans="1:4" x14ac:dyDescent="0.25">
      <c r="A15" s="22" t="s">
        <v>490</v>
      </c>
      <c r="B15" s="10">
        <v>0</v>
      </c>
      <c r="C15" s="10">
        <v>0</v>
      </c>
      <c r="D15" s="23">
        <v>0</v>
      </c>
    </row>
    <row r="16" spans="1:4" x14ac:dyDescent="0.25">
      <c r="A16" s="22" t="s">
        <v>491</v>
      </c>
      <c r="B16" s="10">
        <v>0</v>
      </c>
      <c r="C16" s="10">
        <v>0</v>
      </c>
      <c r="D16" s="23">
        <v>0</v>
      </c>
    </row>
    <row r="17" spans="1:4" x14ac:dyDescent="0.25">
      <c r="A17" s="13" t="s">
        <v>492</v>
      </c>
      <c r="B17" s="10">
        <v>6100</v>
      </c>
      <c r="C17" s="10">
        <v>3</v>
      </c>
      <c r="D17" s="23">
        <v>0.30673723443771</v>
      </c>
    </row>
    <row r="18" spans="1:4" x14ac:dyDescent="0.25">
      <c r="A18" s="13" t="s">
        <v>493</v>
      </c>
      <c r="B18" s="10">
        <v>121</v>
      </c>
      <c r="C18" s="10">
        <v>0.04</v>
      </c>
      <c r="D18" s="23">
        <v>6.0844598962234283E-3</v>
      </c>
    </row>
    <row r="19" spans="1:4" x14ac:dyDescent="0.25">
      <c r="A19" s="13" t="s">
        <v>390</v>
      </c>
      <c r="B19" s="10">
        <v>0</v>
      </c>
      <c r="C19" s="10">
        <v>0</v>
      </c>
      <c r="D19" s="23">
        <v>0</v>
      </c>
    </row>
    <row r="20" spans="1:4" x14ac:dyDescent="0.25">
      <c r="A20" s="13" t="s">
        <v>252</v>
      </c>
      <c r="B20" s="10">
        <v>0</v>
      </c>
      <c r="C20" s="10">
        <v>0</v>
      </c>
      <c r="D20" s="23">
        <v>0</v>
      </c>
    </row>
    <row r="21" spans="1:4" x14ac:dyDescent="0.25">
      <c r="A21" s="13" t="s">
        <v>253</v>
      </c>
      <c r="B21" s="10">
        <v>0</v>
      </c>
      <c r="C21" s="10">
        <v>0</v>
      </c>
      <c r="D21" s="23">
        <v>0</v>
      </c>
    </row>
    <row r="22" spans="1:4" x14ac:dyDescent="0.25">
      <c r="A22" s="13" t="s">
        <v>494</v>
      </c>
      <c r="B22" s="10">
        <v>0</v>
      </c>
      <c r="C22" s="10">
        <v>0</v>
      </c>
      <c r="D22" s="23">
        <v>0</v>
      </c>
    </row>
    <row r="23" spans="1:4" x14ac:dyDescent="0.25">
      <c r="A23" s="13" t="s">
        <v>495</v>
      </c>
      <c r="B23" s="10">
        <v>0</v>
      </c>
      <c r="C23" s="10">
        <v>0</v>
      </c>
      <c r="D23" s="23">
        <v>0</v>
      </c>
    </row>
    <row r="24" spans="1:4" x14ac:dyDescent="0.25">
      <c r="A24" s="13" t="s">
        <v>496</v>
      </c>
      <c r="D24" s="23"/>
    </row>
    <row r="25" spans="1:4" x14ac:dyDescent="0.25">
      <c r="A25" s="13" t="s">
        <v>497</v>
      </c>
      <c r="B25" s="10">
        <v>0</v>
      </c>
      <c r="C25" s="10">
        <v>0</v>
      </c>
      <c r="D25" s="23">
        <v>0</v>
      </c>
    </row>
    <row r="26" spans="1:4" x14ac:dyDescent="0.25">
      <c r="A26" s="13" t="s">
        <v>498</v>
      </c>
      <c r="B26" s="10">
        <v>10139.459999999999</v>
      </c>
      <c r="C26" s="10">
        <v>5.0000000000000009</v>
      </c>
      <c r="D26" s="23">
        <v>0.50986064247406282</v>
      </c>
    </row>
    <row r="27" spans="1:4" x14ac:dyDescent="0.25">
      <c r="A27" s="13" t="s">
        <v>499</v>
      </c>
      <c r="B27" s="10">
        <v>0</v>
      </c>
      <c r="C27" s="10">
        <v>0</v>
      </c>
      <c r="D27" s="23">
        <v>0</v>
      </c>
    </row>
    <row r="28" spans="1:4" x14ac:dyDescent="0.25">
      <c r="A28" s="13" t="s">
        <v>500</v>
      </c>
      <c r="B28" s="10">
        <v>0</v>
      </c>
      <c r="C28" s="10">
        <v>0</v>
      </c>
      <c r="D28" s="23">
        <v>0</v>
      </c>
    </row>
    <row r="29" spans="1:4" x14ac:dyDescent="0.25">
      <c r="A29" s="13" t="s">
        <v>501</v>
      </c>
      <c r="B29" s="10">
        <v>0</v>
      </c>
      <c r="C29" s="10">
        <v>0</v>
      </c>
      <c r="D29" s="23">
        <v>0</v>
      </c>
    </row>
    <row r="30" spans="1:4" x14ac:dyDescent="0.25">
      <c r="A30" s="13" t="s">
        <v>502</v>
      </c>
      <c r="B30" s="10">
        <v>0</v>
      </c>
      <c r="C30" s="10">
        <v>0</v>
      </c>
      <c r="D30" s="23">
        <v>0</v>
      </c>
    </row>
    <row r="31" spans="1:4" x14ac:dyDescent="0.25">
      <c r="A31" s="13" t="s">
        <v>503</v>
      </c>
      <c r="B31" s="10">
        <v>0</v>
      </c>
      <c r="C31" s="10">
        <v>0</v>
      </c>
      <c r="D31" s="23">
        <v>0</v>
      </c>
    </row>
    <row r="32" spans="1:4" x14ac:dyDescent="0.25">
      <c r="A32" s="13" t="s">
        <v>504</v>
      </c>
      <c r="B32" s="10">
        <v>0</v>
      </c>
      <c r="C32" s="10">
        <v>0</v>
      </c>
      <c r="D32" s="23">
        <v>0</v>
      </c>
    </row>
    <row r="33" spans="1:4" x14ac:dyDescent="0.25">
      <c r="A33" s="13" t="s">
        <v>505</v>
      </c>
      <c r="B33" s="10">
        <v>0</v>
      </c>
      <c r="C33" s="10">
        <v>0</v>
      </c>
      <c r="D33" s="23">
        <v>0</v>
      </c>
    </row>
    <row r="34" spans="1:4" x14ac:dyDescent="0.25">
      <c r="A34" s="24" t="s">
        <v>169</v>
      </c>
      <c r="B34" s="25">
        <v>16360.46</v>
      </c>
      <c r="C34" s="25">
        <v>8.0400000000000009</v>
      </c>
      <c r="D34" s="26">
        <v>0.8226823368079963</v>
      </c>
    </row>
    <row r="35" spans="1:4" x14ac:dyDescent="0.25">
      <c r="A35" s="27" t="s">
        <v>34</v>
      </c>
    </row>
    <row r="36" spans="1:4" x14ac:dyDescent="0.25">
      <c r="A36" s="22" t="s">
        <v>506</v>
      </c>
      <c r="B36" s="10">
        <v>0</v>
      </c>
      <c r="C36" s="10">
        <v>0</v>
      </c>
      <c r="D36" s="23">
        <v>0</v>
      </c>
    </row>
    <row r="37" spans="1:4" x14ac:dyDescent="0.25">
      <c r="A37" s="22" t="s">
        <v>507</v>
      </c>
      <c r="D37" s="23"/>
    </row>
    <row r="38" spans="1:4" x14ac:dyDescent="0.25">
      <c r="A38" s="22" t="s">
        <v>508</v>
      </c>
      <c r="B38" s="10">
        <v>490.81</v>
      </c>
      <c r="C38" s="10">
        <v>0.24</v>
      </c>
      <c r="D38" s="23">
        <v>2.4680279022028271E-2</v>
      </c>
    </row>
    <row r="39" spans="1:4" x14ac:dyDescent="0.25">
      <c r="A39" s="22" t="s">
        <v>509</v>
      </c>
      <c r="B39" s="10">
        <v>0</v>
      </c>
      <c r="C39" s="10">
        <v>0</v>
      </c>
      <c r="D39" s="23">
        <v>0</v>
      </c>
    </row>
    <row r="40" spans="1:4" x14ac:dyDescent="0.25">
      <c r="A40" s="22" t="s">
        <v>510</v>
      </c>
      <c r="B40" s="10">
        <v>0</v>
      </c>
      <c r="C40" s="10">
        <v>0</v>
      </c>
      <c r="D40" s="23">
        <v>0</v>
      </c>
    </row>
    <row r="41" spans="1:4" x14ac:dyDescent="0.25">
      <c r="A41" s="22" t="s">
        <v>511</v>
      </c>
      <c r="B41" s="10">
        <v>0</v>
      </c>
      <c r="C41" s="10">
        <v>0</v>
      </c>
      <c r="D41" s="23">
        <v>0</v>
      </c>
    </row>
    <row r="42" spans="1:4" x14ac:dyDescent="0.25">
      <c r="A42" s="13" t="s">
        <v>512</v>
      </c>
      <c r="B42" s="10">
        <v>0</v>
      </c>
      <c r="C42" s="10">
        <v>0</v>
      </c>
      <c r="D42" s="23">
        <v>0</v>
      </c>
    </row>
    <row r="43" spans="1:4" x14ac:dyDescent="0.25">
      <c r="A43" s="22" t="s">
        <v>513</v>
      </c>
      <c r="B43" s="10">
        <v>0</v>
      </c>
      <c r="C43" s="10">
        <v>0</v>
      </c>
      <c r="D43" s="23">
        <v>0</v>
      </c>
    </row>
    <row r="44" spans="1:4" x14ac:dyDescent="0.25">
      <c r="A44" s="22" t="s">
        <v>514</v>
      </c>
      <c r="B44" s="10">
        <v>0</v>
      </c>
      <c r="C44" s="10">
        <v>0</v>
      </c>
      <c r="D44" s="23">
        <v>0</v>
      </c>
    </row>
    <row r="45" spans="1:4" x14ac:dyDescent="0.25">
      <c r="A45" s="22" t="s">
        <v>515</v>
      </c>
      <c r="B45" s="10">
        <v>0</v>
      </c>
      <c r="C45" s="10">
        <v>0</v>
      </c>
      <c r="D45" s="23">
        <v>0</v>
      </c>
    </row>
    <row r="46" spans="1:4" x14ac:dyDescent="0.25">
      <c r="A46" s="22" t="s">
        <v>516</v>
      </c>
      <c r="B46" s="10">
        <v>0</v>
      </c>
      <c r="C46" s="10">
        <v>0</v>
      </c>
      <c r="D46" s="23">
        <v>0</v>
      </c>
    </row>
    <row r="47" spans="1:4" x14ac:dyDescent="0.25">
      <c r="A47" s="22" t="s">
        <v>517</v>
      </c>
      <c r="B47" s="10">
        <v>394.88</v>
      </c>
      <c r="C47" s="10">
        <v>0.2</v>
      </c>
      <c r="D47" s="23">
        <v>1.98564588745513E-2</v>
      </c>
    </row>
    <row r="48" spans="1:4" x14ac:dyDescent="0.25">
      <c r="A48" s="22" t="s">
        <v>518</v>
      </c>
      <c r="B48" s="10">
        <v>0</v>
      </c>
      <c r="C48" s="10">
        <v>0</v>
      </c>
      <c r="D48" s="32">
        <v>1.98564588745513E-2</v>
      </c>
    </row>
    <row r="49" spans="1:244" x14ac:dyDescent="0.25">
      <c r="A49" s="24" t="s">
        <v>45</v>
      </c>
      <c r="B49" s="25">
        <v>885.69</v>
      </c>
      <c r="C49" s="25">
        <v>0.44</v>
      </c>
      <c r="D49" s="26">
        <v>6.4393196771130867E-2</v>
      </c>
    </row>
    <row r="50" spans="1:244" x14ac:dyDescent="0.25">
      <c r="A50" s="18" t="s">
        <v>46</v>
      </c>
    </row>
    <row r="51" spans="1:244" x14ac:dyDescent="0.25">
      <c r="A51" s="22" t="s">
        <v>519</v>
      </c>
      <c r="B51" s="10">
        <v>237.10036713011075</v>
      </c>
      <c r="C51" s="10">
        <v>0.12</v>
      </c>
      <c r="D51" s="23">
        <v>1.1922542770107524E-2</v>
      </c>
    </row>
    <row r="52" spans="1:244" x14ac:dyDescent="0.25">
      <c r="A52" s="24" t="s">
        <v>520</v>
      </c>
      <c r="B52" s="25">
        <v>237.10036713011075</v>
      </c>
      <c r="C52" s="25">
        <v>0.12</v>
      </c>
      <c r="D52" s="26">
        <v>1.1922542770107524E-2</v>
      </c>
    </row>
    <row r="53" spans="1:244" s="31" customFormat="1" x14ac:dyDescent="0.25">
      <c r="A53" s="24" t="s">
        <v>182</v>
      </c>
      <c r="B53" s="25">
        <v>17483.250367130109</v>
      </c>
      <c r="C53" s="25">
        <v>8.6</v>
      </c>
      <c r="D53" s="26">
        <v>0.85446133845265515</v>
      </c>
    </row>
    <row r="54" spans="1:244" x14ac:dyDescent="0.25">
      <c r="A54" s="18" t="s">
        <v>183</v>
      </c>
    </row>
    <row r="55" spans="1:244" x14ac:dyDescent="0.25">
      <c r="A55" s="13" t="s">
        <v>521</v>
      </c>
      <c r="B55" s="10">
        <v>52.620000000000005</v>
      </c>
      <c r="C55" s="10">
        <v>0.03</v>
      </c>
      <c r="D55" s="23">
        <v>2.6459857829692303E-3</v>
      </c>
    </row>
    <row r="56" spans="1:244" x14ac:dyDescent="0.25">
      <c r="A56" s="13" t="s">
        <v>522</v>
      </c>
      <c r="B56" s="10">
        <v>0</v>
      </c>
      <c r="C56" s="10">
        <v>0</v>
      </c>
      <c r="D56" s="23">
        <v>0</v>
      </c>
    </row>
    <row r="57" spans="1:244" x14ac:dyDescent="0.25">
      <c r="A57" s="22" t="s">
        <v>523</v>
      </c>
      <c r="B57" s="10">
        <v>2261.6</v>
      </c>
      <c r="C57" s="10">
        <v>1.1200000000000001</v>
      </c>
      <c r="D57" s="23">
        <v>0.11372408678759426</v>
      </c>
    </row>
    <row r="58" spans="1:244" x14ac:dyDescent="0.25">
      <c r="A58" s="24" t="s">
        <v>54</v>
      </c>
      <c r="B58" s="25">
        <v>2314.2199999999998</v>
      </c>
      <c r="C58" s="25">
        <v>1.1500000000000001</v>
      </c>
      <c r="D58" s="26">
        <v>0.11637007257056349</v>
      </c>
      <c r="E58" s="13"/>
      <c r="H58" s="32"/>
      <c r="I58" s="13"/>
      <c r="L58" s="32"/>
      <c r="M58" s="13"/>
      <c r="P58" s="32"/>
      <c r="Q58" s="13"/>
      <c r="T58" s="32"/>
      <c r="U58" s="13"/>
      <c r="X58" s="32"/>
      <c r="Y58" s="13"/>
      <c r="AB58" s="32"/>
      <c r="AC58" s="13"/>
      <c r="AF58" s="32"/>
      <c r="AG58" s="13"/>
      <c r="AJ58" s="32"/>
      <c r="AK58" s="13"/>
      <c r="AN58" s="32"/>
      <c r="AO58" s="13"/>
      <c r="AR58" s="32"/>
      <c r="AS58" s="13"/>
      <c r="AV58" s="32"/>
      <c r="AW58" s="13"/>
      <c r="AZ58" s="32"/>
      <c r="BA58" s="13"/>
      <c r="BD58" s="32"/>
      <c r="BE58" s="13"/>
      <c r="BH58" s="32"/>
      <c r="BI58" s="13"/>
      <c r="BL58" s="32"/>
      <c r="BM58" s="13"/>
      <c r="BP58" s="32"/>
      <c r="BQ58" s="13"/>
      <c r="BT58" s="32"/>
      <c r="BU58" s="13"/>
      <c r="BX58" s="32"/>
      <c r="BY58" s="13"/>
      <c r="CB58" s="32"/>
      <c r="CC58" s="13"/>
      <c r="CF58" s="32"/>
      <c r="CG58" s="13"/>
      <c r="CJ58" s="32"/>
      <c r="CK58" s="13"/>
      <c r="CN58" s="32"/>
      <c r="CO58" s="13"/>
      <c r="CR58" s="32"/>
      <c r="CS58" s="13"/>
      <c r="CV58" s="32"/>
      <c r="CW58" s="13"/>
      <c r="CZ58" s="32"/>
      <c r="DA58" s="13"/>
      <c r="DD58" s="32"/>
      <c r="DE58" s="13"/>
      <c r="DH58" s="32"/>
      <c r="DI58" s="13"/>
      <c r="DL58" s="32"/>
      <c r="DM58" s="13"/>
      <c r="DP58" s="32"/>
      <c r="DQ58" s="13"/>
      <c r="DT58" s="32"/>
      <c r="DU58" s="13"/>
      <c r="DX58" s="32"/>
      <c r="DY58" s="13"/>
      <c r="EB58" s="32"/>
      <c r="EC58" s="13"/>
      <c r="EF58" s="32"/>
      <c r="EG58" s="13"/>
      <c r="EJ58" s="32"/>
      <c r="EK58" s="13"/>
      <c r="EN58" s="32"/>
      <c r="EO58" s="13"/>
      <c r="ER58" s="32"/>
      <c r="ES58" s="13"/>
      <c r="EV58" s="32"/>
      <c r="EW58" s="13"/>
      <c r="EZ58" s="32"/>
      <c r="FA58" s="13"/>
      <c r="FD58" s="32"/>
      <c r="FE58" s="13"/>
      <c r="FH58" s="32"/>
      <c r="FI58" s="13"/>
      <c r="FL58" s="32"/>
      <c r="FM58" s="13"/>
      <c r="FP58" s="32"/>
      <c r="FQ58" s="13"/>
      <c r="FT58" s="32"/>
      <c r="FU58" s="13"/>
      <c r="FX58" s="32"/>
      <c r="FY58" s="13"/>
      <c r="GB58" s="32"/>
      <c r="GC58" s="13"/>
      <c r="GF58" s="32"/>
      <c r="GG58" s="13"/>
      <c r="GJ58" s="32"/>
      <c r="GK58" s="13"/>
      <c r="GN58" s="32"/>
      <c r="GO58" s="13"/>
      <c r="GR58" s="32"/>
      <c r="GS58" s="13"/>
      <c r="GV58" s="32"/>
      <c r="GW58" s="13"/>
      <c r="GZ58" s="32"/>
      <c r="HA58" s="13"/>
      <c r="HD58" s="32"/>
      <c r="HE58" s="13"/>
      <c r="HH58" s="32"/>
      <c r="HI58" s="13"/>
      <c r="HL58" s="32"/>
      <c r="HM58" s="13"/>
      <c r="HP58" s="32"/>
      <c r="HQ58" s="13"/>
      <c r="HT58" s="32"/>
      <c r="HU58" s="13"/>
      <c r="HX58" s="32"/>
      <c r="HY58" s="13"/>
      <c r="IB58" s="32"/>
      <c r="IC58" s="13"/>
      <c r="IF58" s="32"/>
      <c r="IG58" s="13"/>
      <c r="IJ58" s="32"/>
    </row>
    <row r="59" spans="1:244" x14ac:dyDescent="0.25">
      <c r="A59" s="18" t="s">
        <v>190</v>
      </c>
    </row>
    <row r="60" spans="1:244" x14ac:dyDescent="0.25">
      <c r="A60" s="22" t="s">
        <v>524</v>
      </c>
      <c r="B60" s="10">
        <v>0.65780000000000005</v>
      </c>
      <c r="C60" s="10">
        <v>0</v>
      </c>
      <c r="D60" s="23">
        <v>3.3077336526741913E-5</v>
      </c>
    </row>
    <row r="61" spans="1:244" x14ac:dyDescent="0.25">
      <c r="A61" s="22" t="s">
        <v>525</v>
      </c>
      <c r="B61" s="10">
        <v>55.16</v>
      </c>
      <c r="C61" s="10">
        <v>0.03</v>
      </c>
      <c r="D61" s="23">
        <v>2.7737091559973909E-3</v>
      </c>
    </row>
    <row r="62" spans="1:244" x14ac:dyDescent="0.25">
      <c r="A62" s="22" t="s">
        <v>526</v>
      </c>
      <c r="B62" s="10">
        <v>8.18</v>
      </c>
      <c r="C62" s="10">
        <v>0</v>
      </c>
      <c r="D62" s="23">
        <v>4.1132960290171606E-4</v>
      </c>
    </row>
    <row r="63" spans="1:244" x14ac:dyDescent="0.25">
      <c r="A63" s="13" t="s">
        <v>527</v>
      </c>
      <c r="B63" s="10">
        <v>2.61</v>
      </c>
      <c r="C63" s="10">
        <v>0</v>
      </c>
      <c r="D63" s="23">
        <v>1.3124330850531528E-4</v>
      </c>
    </row>
    <row r="64" spans="1:244" x14ac:dyDescent="0.25">
      <c r="A64" s="24" t="s">
        <v>60</v>
      </c>
      <c r="B64" s="326">
        <v>66.607799999999997</v>
      </c>
      <c r="C64" s="326">
        <v>0.03</v>
      </c>
      <c r="D64" s="327">
        <v>3.3493594039311642E-3</v>
      </c>
      <c r="E64" s="13"/>
      <c r="H64" s="32"/>
      <c r="I64" s="13"/>
      <c r="L64" s="32"/>
      <c r="M64" s="13"/>
      <c r="P64" s="32"/>
      <c r="Q64" s="13"/>
      <c r="T64" s="32"/>
      <c r="U64" s="13"/>
      <c r="X64" s="32"/>
      <c r="Y64" s="13"/>
      <c r="AB64" s="32"/>
      <c r="AC64" s="13"/>
      <c r="AF64" s="32"/>
      <c r="AG64" s="13"/>
      <c r="AJ64" s="32"/>
      <c r="AK64" s="13"/>
      <c r="AN64" s="32"/>
      <c r="AO64" s="13"/>
      <c r="AR64" s="32"/>
      <c r="AS64" s="13"/>
      <c r="AV64" s="32"/>
      <c r="AW64" s="13"/>
      <c r="AZ64" s="32"/>
      <c r="BA64" s="13"/>
      <c r="BD64" s="32"/>
      <c r="BE64" s="13"/>
      <c r="BH64" s="32"/>
      <c r="BI64" s="13"/>
      <c r="BL64" s="32"/>
      <c r="BM64" s="13"/>
      <c r="BP64" s="32"/>
      <c r="BQ64" s="13"/>
      <c r="BT64" s="32"/>
      <c r="BU64" s="13"/>
      <c r="BX64" s="32"/>
      <c r="BY64" s="13"/>
      <c r="CB64" s="32"/>
      <c r="CC64" s="13"/>
      <c r="CF64" s="32"/>
      <c r="CG64" s="13"/>
      <c r="CJ64" s="32"/>
      <c r="CK64" s="13"/>
      <c r="CN64" s="32"/>
      <c r="CO64" s="13"/>
      <c r="CR64" s="32"/>
      <c r="CS64" s="13"/>
      <c r="CV64" s="32"/>
      <c r="CW64" s="13"/>
      <c r="CZ64" s="32"/>
      <c r="DA64" s="13"/>
      <c r="DD64" s="32"/>
      <c r="DE64" s="13"/>
      <c r="DH64" s="32"/>
      <c r="DI64" s="13"/>
      <c r="DL64" s="32"/>
      <c r="DM64" s="13"/>
      <c r="DP64" s="32"/>
      <c r="DQ64" s="13"/>
      <c r="DT64" s="32"/>
      <c r="DU64" s="13"/>
      <c r="DX64" s="32"/>
      <c r="DY64" s="13"/>
      <c r="EB64" s="32"/>
      <c r="EC64" s="13"/>
      <c r="EF64" s="32"/>
      <c r="EG64" s="13"/>
      <c r="EJ64" s="32"/>
      <c r="EK64" s="13"/>
      <c r="EN64" s="32"/>
      <c r="EO64" s="13"/>
      <c r="ER64" s="32"/>
      <c r="ES64" s="13"/>
      <c r="EV64" s="32"/>
      <c r="EW64" s="13"/>
      <c r="EZ64" s="32"/>
      <c r="FA64" s="13"/>
      <c r="FD64" s="32"/>
      <c r="FE64" s="13"/>
      <c r="FH64" s="32"/>
      <c r="FI64" s="13"/>
      <c r="FL64" s="32"/>
      <c r="FM64" s="13"/>
      <c r="FP64" s="32"/>
      <c r="FQ64" s="13"/>
      <c r="FT64" s="32"/>
      <c r="FU64" s="13"/>
      <c r="FX64" s="32"/>
      <c r="FY64" s="13"/>
      <c r="GB64" s="32"/>
      <c r="GC64" s="13"/>
      <c r="GF64" s="32"/>
      <c r="GG64" s="13"/>
      <c r="GJ64" s="32"/>
      <c r="GK64" s="13"/>
      <c r="GN64" s="32"/>
      <c r="GO64" s="13"/>
      <c r="GR64" s="32"/>
      <c r="GS64" s="13"/>
      <c r="GV64" s="32"/>
      <c r="GW64" s="13"/>
      <c r="GZ64" s="32"/>
      <c r="HA64" s="13"/>
      <c r="HD64" s="32"/>
      <c r="HE64" s="13"/>
      <c r="HH64" s="32"/>
      <c r="HI64" s="13"/>
      <c r="HL64" s="32"/>
      <c r="HM64" s="13"/>
      <c r="HP64" s="32"/>
      <c r="HQ64" s="13"/>
      <c r="HT64" s="32"/>
      <c r="HU64" s="13"/>
      <c r="HX64" s="32"/>
      <c r="HY64" s="13"/>
      <c r="IB64" s="32"/>
      <c r="IC64" s="13"/>
      <c r="IF64" s="32"/>
      <c r="IG64" s="13"/>
      <c r="IJ64" s="32"/>
    </row>
    <row r="65" spans="1:244" x14ac:dyDescent="0.25">
      <c r="A65" s="24" t="s">
        <v>528</v>
      </c>
      <c r="B65" s="25">
        <v>2380.8278</v>
      </c>
      <c r="C65" s="25">
        <v>1.1800000000000002</v>
      </c>
      <c r="D65" s="26">
        <v>0.11971943197449465</v>
      </c>
      <c r="G65" s="13"/>
      <c r="K65" s="13"/>
      <c r="O65" s="13"/>
      <c r="S65" s="13"/>
      <c r="W65" s="13"/>
      <c r="AA65" s="13"/>
      <c r="AE65" s="13"/>
      <c r="AI65" s="13"/>
      <c r="AM65" s="13"/>
      <c r="AQ65" s="13"/>
      <c r="AU65" s="13"/>
      <c r="AY65" s="13"/>
      <c r="BC65" s="13"/>
      <c r="BG65" s="13"/>
      <c r="BK65" s="13"/>
      <c r="BO65" s="13"/>
      <c r="BS65" s="13"/>
      <c r="BW65" s="13"/>
      <c r="CA65" s="13"/>
      <c r="CE65" s="13"/>
      <c r="CI65" s="13"/>
      <c r="CM65" s="13"/>
      <c r="CQ65" s="13"/>
      <c r="CU65" s="13"/>
      <c r="CY65" s="13"/>
      <c r="DC65" s="13"/>
      <c r="DG65" s="13"/>
      <c r="DK65" s="13"/>
      <c r="DO65" s="13"/>
      <c r="DS65" s="13"/>
      <c r="DW65" s="13"/>
      <c r="EA65" s="13"/>
      <c r="EE65" s="13"/>
      <c r="EI65" s="13"/>
      <c r="EM65" s="13"/>
      <c r="EQ65" s="13"/>
      <c r="EU65" s="13"/>
      <c r="EY65" s="13"/>
      <c r="FC65" s="13"/>
      <c r="FG65" s="13"/>
      <c r="FK65" s="13"/>
      <c r="FO65" s="13"/>
      <c r="FS65" s="13"/>
      <c r="FW65" s="13"/>
      <c r="GA65" s="13"/>
      <c r="GE65" s="13"/>
      <c r="GI65" s="13"/>
      <c r="GM65" s="13"/>
      <c r="GQ65" s="13"/>
      <c r="GU65" s="13"/>
      <c r="GY65" s="13"/>
      <c r="HC65" s="13"/>
      <c r="HG65" s="13"/>
      <c r="HK65" s="13"/>
      <c r="HO65" s="13"/>
      <c r="HS65" s="13"/>
      <c r="HW65" s="13"/>
      <c r="IA65" s="13"/>
      <c r="IE65" s="13"/>
    </row>
    <row r="66" spans="1:244" s="31" customFormat="1" x14ac:dyDescent="0.25">
      <c r="A66" s="24" t="s">
        <v>196</v>
      </c>
      <c r="B66" s="25">
        <v>19864.078167130108</v>
      </c>
      <c r="C66" s="25">
        <v>9.7799999999999994</v>
      </c>
      <c r="D66" s="26">
        <v>0.97418077042714979</v>
      </c>
    </row>
    <row r="67" spans="1:244" x14ac:dyDescent="0.25">
      <c r="A67" s="18" t="s">
        <v>63</v>
      </c>
    </row>
    <row r="68" spans="1:244" x14ac:dyDescent="0.25">
      <c r="A68" s="13" t="s">
        <v>529</v>
      </c>
      <c r="B68" s="10">
        <v>18.420000000000002</v>
      </c>
      <c r="C68" s="10">
        <v>0.01</v>
      </c>
      <c r="D68" s="23">
        <v>9.2624587841682281E-4</v>
      </c>
    </row>
    <row r="69" spans="1:244" x14ac:dyDescent="0.25">
      <c r="A69" s="13" t="s">
        <v>530</v>
      </c>
      <c r="B69" s="10">
        <v>4.2300000000000004</v>
      </c>
      <c r="C69" s="10">
        <v>0</v>
      </c>
      <c r="D69" s="23">
        <v>2.1270467240516616E-4</v>
      </c>
    </row>
    <row r="70" spans="1:244" x14ac:dyDescent="0.25">
      <c r="A70" s="24" t="s">
        <v>531</v>
      </c>
      <c r="B70" s="25">
        <v>22.650000000000002</v>
      </c>
      <c r="C70" s="25">
        <v>0.01</v>
      </c>
      <c r="D70" s="26">
        <v>1.1389505508219891E-3</v>
      </c>
      <c r="E70" s="13"/>
      <c r="H70" s="32"/>
      <c r="I70" s="13"/>
      <c r="L70" s="32"/>
      <c r="M70" s="13"/>
      <c r="P70" s="32"/>
      <c r="Q70" s="13"/>
      <c r="T70" s="32"/>
      <c r="U70" s="13"/>
      <c r="X70" s="32"/>
      <c r="Y70" s="13"/>
      <c r="AB70" s="32"/>
      <c r="AC70" s="13"/>
      <c r="AF70" s="32"/>
      <c r="AG70" s="13"/>
      <c r="AJ70" s="32"/>
      <c r="AK70" s="13"/>
      <c r="AN70" s="32"/>
      <c r="AO70" s="13"/>
      <c r="AR70" s="32"/>
      <c r="AS70" s="13"/>
      <c r="AV70" s="32"/>
      <c r="AW70" s="13"/>
      <c r="AZ70" s="32"/>
      <c r="BA70" s="13"/>
      <c r="BD70" s="32"/>
      <c r="BE70" s="13"/>
      <c r="BH70" s="32"/>
      <c r="BI70" s="13"/>
      <c r="BL70" s="32"/>
      <c r="BM70" s="13"/>
      <c r="BP70" s="32"/>
      <c r="BQ70" s="13"/>
      <c r="BT70" s="32"/>
      <c r="BU70" s="13"/>
      <c r="BX70" s="32"/>
      <c r="BY70" s="13"/>
      <c r="CB70" s="32"/>
      <c r="CC70" s="13"/>
      <c r="CF70" s="32"/>
      <c r="CG70" s="13"/>
      <c r="CJ70" s="32"/>
      <c r="CK70" s="13"/>
      <c r="CN70" s="32"/>
      <c r="CO70" s="13"/>
      <c r="CR70" s="32"/>
      <c r="CS70" s="13"/>
      <c r="CV70" s="32"/>
      <c r="CW70" s="13"/>
      <c r="CZ70" s="32"/>
      <c r="DA70" s="13"/>
      <c r="DD70" s="32"/>
      <c r="DE70" s="13"/>
      <c r="DH70" s="32"/>
      <c r="DI70" s="13"/>
      <c r="DL70" s="32"/>
      <c r="DM70" s="13"/>
      <c r="DP70" s="32"/>
      <c r="DQ70" s="13"/>
      <c r="DT70" s="32"/>
      <c r="DU70" s="13"/>
      <c r="DX70" s="32"/>
      <c r="DY70" s="13"/>
      <c r="EB70" s="32"/>
      <c r="EC70" s="13"/>
      <c r="EF70" s="32"/>
      <c r="EG70" s="13"/>
      <c r="EJ70" s="32"/>
      <c r="EK70" s="13"/>
      <c r="EN70" s="32"/>
      <c r="EO70" s="13"/>
      <c r="ER70" s="32"/>
      <c r="ES70" s="13"/>
      <c r="EV70" s="32"/>
      <c r="EW70" s="13"/>
      <c r="EZ70" s="32"/>
      <c r="FA70" s="13"/>
      <c r="FD70" s="32"/>
      <c r="FE70" s="13"/>
      <c r="FH70" s="32"/>
      <c r="FI70" s="13"/>
      <c r="FL70" s="32"/>
      <c r="FM70" s="13"/>
      <c r="FP70" s="32"/>
      <c r="FQ70" s="13"/>
      <c r="FT70" s="32"/>
      <c r="FU70" s="13"/>
      <c r="FX70" s="32"/>
      <c r="FY70" s="13"/>
      <c r="GB70" s="32"/>
      <c r="GC70" s="13"/>
      <c r="GF70" s="32"/>
      <c r="GG70" s="13"/>
      <c r="GJ70" s="32"/>
      <c r="GK70" s="13"/>
      <c r="GN70" s="32"/>
      <c r="GO70" s="13"/>
      <c r="GR70" s="32"/>
      <c r="GS70" s="13"/>
      <c r="GV70" s="32"/>
      <c r="GW70" s="13"/>
      <c r="GZ70" s="32"/>
      <c r="HA70" s="13"/>
      <c r="HD70" s="32"/>
      <c r="HE70" s="13"/>
      <c r="HH70" s="32"/>
      <c r="HI70" s="13"/>
      <c r="HL70" s="32"/>
      <c r="HM70" s="13"/>
      <c r="HP70" s="32"/>
      <c r="HQ70" s="13"/>
      <c r="HT70" s="32"/>
      <c r="HU70" s="13"/>
      <c r="HX70" s="32"/>
      <c r="HY70" s="13"/>
      <c r="IB70" s="32"/>
      <c r="IC70" s="13"/>
      <c r="IF70" s="32"/>
      <c r="IG70" s="13"/>
      <c r="IJ70" s="32"/>
    </row>
    <row r="71" spans="1:244" s="31" customFormat="1" ht="13.5" thickBot="1" x14ac:dyDescent="0.3">
      <c r="A71" s="36" t="s">
        <v>201</v>
      </c>
      <c r="B71" s="37">
        <v>19886.72816713011</v>
      </c>
      <c r="C71" s="37">
        <v>9.7899999999999991</v>
      </c>
      <c r="D71" s="38">
        <v>0.97531972097797182</v>
      </c>
    </row>
    <row r="72" spans="1:244" x14ac:dyDescent="0.25">
      <c r="A72" s="39" t="s">
        <v>68</v>
      </c>
      <c r="D72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K29" sqref="K29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532</v>
      </c>
      <c r="B2" s="2"/>
      <c r="C2" s="2"/>
      <c r="D2" s="2"/>
      <c r="E2" s="2"/>
    </row>
    <row r="3" spans="1:5" x14ac:dyDescent="0.2">
      <c r="A3" s="1" t="s">
        <v>533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534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40</v>
      </c>
      <c r="C12" s="7">
        <v>9.6850000000000006E-2</v>
      </c>
      <c r="D12" s="7">
        <v>1</v>
      </c>
      <c r="E12" s="7">
        <v>0.87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1823.5</v>
      </c>
      <c r="C16" s="7">
        <v>4.4152500000000003</v>
      </c>
      <c r="D16" s="7">
        <v>45.46</v>
      </c>
      <c r="E16" s="7">
        <v>39.630000000000003</v>
      </c>
    </row>
    <row r="17" spans="1:5" x14ac:dyDescent="0.2">
      <c r="A17" s="5" t="s">
        <v>23</v>
      </c>
      <c r="B17" s="7">
        <v>121</v>
      </c>
      <c r="C17" s="7">
        <v>0.29297000000000001</v>
      </c>
      <c r="D17" s="7">
        <v>3.02</v>
      </c>
      <c r="E17" s="7">
        <v>2.63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1119.9000000000001</v>
      </c>
      <c r="C23" s="7">
        <v>2.71163</v>
      </c>
      <c r="D23" s="7">
        <v>27.92</v>
      </c>
      <c r="E23" s="7">
        <v>24.34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160</v>
      </c>
      <c r="C26" s="7">
        <v>0.38740999999999998</v>
      </c>
      <c r="D26" s="7">
        <v>3.99</v>
      </c>
      <c r="E26" s="7">
        <v>3.48</v>
      </c>
    </row>
    <row r="27" spans="1:5" x14ac:dyDescent="0.2">
      <c r="A27" s="4" t="s">
        <v>33</v>
      </c>
      <c r="B27" s="8">
        <v>3264.4</v>
      </c>
      <c r="C27" s="8">
        <v>7.9041100000000002</v>
      </c>
      <c r="D27" s="8">
        <v>81.39</v>
      </c>
      <c r="E27" s="8">
        <v>70.95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525</v>
      </c>
      <c r="C29" s="7">
        <v>1.27119</v>
      </c>
      <c r="D29" s="7">
        <v>13.09</v>
      </c>
      <c r="E29" s="7">
        <v>11.41</v>
      </c>
    </row>
    <row r="30" spans="1:5" x14ac:dyDescent="0.2">
      <c r="A30" s="5" t="s">
        <v>36</v>
      </c>
      <c r="B30" s="7">
        <v>97.93</v>
      </c>
      <c r="C30" s="7">
        <v>0.23712</v>
      </c>
      <c r="D30" s="7">
        <v>2.44</v>
      </c>
      <c r="E30" s="7">
        <v>2.13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87.68</v>
      </c>
      <c r="C38" s="7">
        <v>0.21229999999999999</v>
      </c>
      <c r="D38" s="7">
        <v>2.19</v>
      </c>
      <c r="E38" s="7">
        <v>1.91</v>
      </c>
    </row>
    <row r="39" spans="1:5" x14ac:dyDescent="0.2">
      <c r="A39" s="4" t="s">
        <v>45</v>
      </c>
      <c r="B39" s="8">
        <v>710.61000000000013</v>
      </c>
      <c r="C39" s="8">
        <v>1.72061</v>
      </c>
      <c r="D39" s="8">
        <v>17.72</v>
      </c>
      <c r="E39" s="8">
        <v>15.45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36.29</v>
      </c>
      <c r="C41" s="7">
        <v>0.09</v>
      </c>
      <c r="D41" s="7">
        <v>0.9</v>
      </c>
      <c r="E41" s="7">
        <v>0.79</v>
      </c>
    </row>
    <row r="42" spans="1:5" x14ac:dyDescent="0.2">
      <c r="A42" s="4" t="s">
        <v>48</v>
      </c>
      <c r="B42" s="8">
        <v>36.29</v>
      </c>
      <c r="C42" s="8">
        <v>0.09</v>
      </c>
      <c r="D42" s="8">
        <v>0.9</v>
      </c>
      <c r="E42" s="8">
        <v>0.79</v>
      </c>
    </row>
    <row r="43" spans="1:5" x14ac:dyDescent="0.2">
      <c r="A43" s="4" t="s">
        <v>49</v>
      </c>
      <c r="B43" s="8">
        <v>4011.3</v>
      </c>
      <c r="C43" s="8">
        <v>9.7147199999999998</v>
      </c>
      <c r="D43" s="8">
        <v>100.01</v>
      </c>
      <c r="E43" s="8">
        <v>87.19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375</v>
      </c>
      <c r="C46" s="7">
        <v>0.90798999999999996</v>
      </c>
      <c r="D46" s="7">
        <v>9.35</v>
      </c>
      <c r="E46" s="7">
        <v>8.15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375</v>
      </c>
      <c r="C48" s="8">
        <v>0.90798999999999996</v>
      </c>
      <c r="D48" s="8">
        <v>9.35</v>
      </c>
      <c r="E48" s="8">
        <v>8.15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68.569999999999993</v>
      </c>
      <c r="C50" s="7">
        <v>0.16603000000000001</v>
      </c>
      <c r="D50" s="7">
        <v>1.71</v>
      </c>
      <c r="E50" s="7">
        <v>1.49</v>
      </c>
    </row>
    <row r="51" spans="1:5" x14ac:dyDescent="0.2">
      <c r="A51" s="5" t="s">
        <v>57</v>
      </c>
      <c r="B51" s="7">
        <v>55.16</v>
      </c>
      <c r="C51" s="7">
        <v>0.13356999999999999</v>
      </c>
      <c r="D51" s="7">
        <v>1.38</v>
      </c>
      <c r="E51" s="7">
        <v>1.2</v>
      </c>
    </row>
    <row r="52" spans="1:5" x14ac:dyDescent="0.2">
      <c r="A52" s="5" t="s">
        <v>58</v>
      </c>
      <c r="B52" s="7">
        <v>18.75</v>
      </c>
      <c r="C52" s="7">
        <v>4.5400000000000003E-2</v>
      </c>
      <c r="D52" s="7">
        <v>0.47</v>
      </c>
      <c r="E52" s="7">
        <v>0.41</v>
      </c>
    </row>
    <row r="53" spans="1:5" x14ac:dyDescent="0.2">
      <c r="A53" s="5" t="s">
        <v>59</v>
      </c>
      <c r="B53" s="7">
        <v>23.38</v>
      </c>
      <c r="C53" s="7">
        <v>5.6610000000000001E-2</v>
      </c>
      <c r="D53" s="7">
        <v>0.57999999999999996</v>
      </c>
      <c r="E53" s="7">
        <v>0.51</v>
      </c>
    </row>
    <row r="54" spans="1:5" x14ac:dyDescent="0.2">
      <c r="A54" s="4" t="s">
        <v>60</v>
      </c>
      <c r="B54" s="8">
        <v>165.85999999999999</v>
      </c>
      <c r="C54" s="8">
        <v>0.40161000000000002</v>
      </c>
      <c r="D54" s="8">
        <v>4.1399999999999997</v>
      </c>
      <c r="E54" s="8">
        <v>3.61</v>
      </c>
    </row>
    <row r="55" spans="1:5" x14ac:dyDescent="0.2">
      <c r="A55" s="4" t="s">
        <v>61</v>
      </c>
      <c r="B55" s="8">
        <v>540.86</v>
      </c>
      <c r="C55" s="8">
        <v>1.3096000000000001</v>
      </c>
      <c r="D55" s="8">
        <v>13.49</v>
      </c>
      <c r="E55" s="8">
        <v>11.76</v>
      </c>
    </row>
    <row r="56" spans="1:5" x14ac:dyDescent="0.2">
      <c r="A56" s="4" t="s">
        <v>62</v>
      </c>
      <c r="B56" s="8">
        <v>4552.16</v>
      </c>
      <c r="C56" s="8">
        <v>11.024319999999999</v>
      </c>
      <c r="D56" s="8">
        <v>113.5</v>
      </c>
      <c r="E56" s="8">
        <v>98.95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42.25</v>
      </c>
      <c r="C58" s="7">
        <v>0.1023</v>
      </c>
      <c r="D58" s="7">
        <v>1.05</v>
      </c>
      <c r="E58" s="7">
        <v>0.92</v>
      </c>
    </row>
    <row r="59" spans="1:5" x14ac:dyDescent="0.2">
      <c r="A59" s="5" t="s">
        <v>65</v>
      </c>
      <c r="B59" s="7">
        <v>7.45</v>
      </c>
      <c r="C59" s="7">
        <v>1.805E-2</v>
      </c>
      <c r="D59" s="7">
        <v>0.19</v>
      </c>
      <c r="E59" s="7">
        <v>0.16</v>
      </c>
    </row>
    <row r="60" spans="1:5" x14ac:dyDescent="0.2">
      <c r="A60" s="4" t="s">
        <v>66</v>
      </c>
      <c r="B60" s="8">
        <v>49.7</v>
      </c>
      <c r="C60" s="8">
        <v>0.12035</v>
      </c>
      <c r="D60" s="8">
        <v>1.24</v>
      </c>
      <c r="E60" s="8">
        <v>1.08</v>
      </c>
    </row>
    <row r="61" spans="1:5" x14ac:dyDescent="0.2">
      <c r="A61" s="4" t="s">
        <v>67</v>
      </c>
      <c r="B61" s="8">
        <v>4601.8599999999997</v>
      </c>
      <c r="C61" s="8">
        <v>11.14467</v>
      </c>
      <c r="D61" s="8">
        <v>114.74</v>
      </c>
      <c r="E61" s="8">
        <v>100.03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535</v>
      </c>
      <c r="B2" s="2"/>
      <c r="C2" s="2"/>
      <c r="D2" s="2"/>
      <c r="E2" s="2"/>
    </row>
    <row r="3" spans="1:5" x14ac:dyDescent="0.2">
      <c r="A3" s="1" t="s">
        <v>536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537</v>
      </c>
      <c r="B6" s="5" t="s">
        <v>95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13310.14</v>
      </c>
      <c r="C12" s="7">
        <v>2.2183600000000001</v>
      </c>
      <c r="D12" s="7">
        <v>19.77</v>
      </c>
      <c r="E12" s="7">
        <v>16.53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4320</v>
      </c>
      <c r="C16" s="7">
        <v>0.72</v>
      </c>
      <c r="D16" s="7">
        <v>6.42</v>
      </c>
      <c r="E16" s="7">
        <v>5.37</v>
      </c>
    </row>
    <row r="17" spans="1:5" x14ac:dyDescent="0.2">
      <c r="A17" s="5" t="s">
        <v>23</v>
      </c>
      <c r="B17" s="7">
        <v>132</v>
      </c>
      <c r="C17" s="7">
        <v>2.1999999999999999E-2</v>
      </c>
      <c r="D17" s="7">
        <v>0.2</v>
      </c>
      <c r="E17" s="7">
        <v>0.16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36965.64</v>
      </c>
      <c r="C23" s="7">
        <v>6.1609400000000001</v>
      </c>
      <c r="D23" s="7">
        <v>54.9</v>
      </c>
      <c r="E23" s="7">
        <v>45.91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7380</v>
      </c>
      <c r="C25" s="7">
        <v>1.23</v>
      </c>
      <c r="D25" s="7">
        <v>10.96</v>
      </c>
      <c r="E25" s="7">
        <v>9.17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62107.78</v>
      </c>
      <c r="C27" s="8">
        <v>10.3513</v>
      </c>
      <c r="D27" s="8">
        <v>92.25</v>
      </c>
      <c r="E27" s="8">
        <v>77.14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1863.23</v>
      </c>
      <c r="C30" s="7">
        <v>0.31053999999999998</v>
      </c>
      <c r="D30" s="7">
        <v>2.77</v>
      </c>
      <c r="E30" s="7">
        <v>2.31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600</v>
      </c>
      <c r="C32" s="7">
        <v>0.1</v>
      </c>
      <c r="D32" s="7">
        <v>0.89</v>
      </c>
      <c r="E32" s="7">
        <v>0.75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1211.4000000000001</v>
      </c>
      <c r="C38" s="7">
        <v>0.2019</v>
      </c>
      <c r="D38" s="7">
        <v>1.8</v>
      </c>
      <c r="E38" s="7">
        <v>1.5</v>
      </c>
    </row>
    <row r="39" spans="1:5" x14ac:dyDescent="0.2">
      <c r="A39" s="4" t="s">
        <v>45</v>
      </c>
      <c r="B39" s="8">
        <v>3674.63</v>
      </c>
      <c r="C39" s="8">
        <v>0.61243999999999998</v>
      </c>
      <c r="D39" s="8">
        <v>5.46</v>
      </c>
      <c r="E39" s="8">
        <v>4.5599999999999996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1555.35</v>
      </c>
      <c r="C41" s="7">
        <v>0.26</v>
      </c>
      <c r="D41" s="7">
        <v>2.31</v>
      </c>
      <c r="E41" s="7">
        <v>1.93</v>
      </c>
    </row>
    <row r="42" spans="1:5" x14ac:dyDescent="0.2">
      <c r="A42" s="4" t="s">
        <v>48</v>
      </c>
      <c r="B42" s="8">
        <v>1555.35</v>
      </c>
      <c r="C42" s="8">
        <v>0.26</v>
      </c>
      <c r="D42" s="8">
        <v>2.31</v>
      </c>
      <c r="E42" s="8">
        <v>1.93</v>
      </c>
    </row>
    <row r="43" spans="1:5" x14ac:dyDescent="0.2">
      <c r="A43" s="4" t="s">
        <v>49</v>
      </c>
      <c r="B43" s="8">
        <v>67337.760000000009</v>
      </c>
      <c r="C43" s="8">
        <v>11.223739999999999</v>
      </c>
      <c r="D43" s="8">
        <v>100.02</v>
      </c>
      <c r="E43" s="8">
        <v>83.63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1382.4</v>
      </c>
      <c r="C47" s="7">
        <v>0.23039999999999999</v>
      </c>
      <c r="D47" s="7">
        <v>2.0499999999999998</v>
      </c>
      <c r="E47" s="7">
        <v>1.72</v>
      </c>
    </row>
    <row r="48" spans="1:5" x14ac:dyDescent="0.2">
      <c r="A48" s="4" t="s">
        <v>54</v>
      </c>
      <c r="B48" s="8">
        <v>1382.4</v>
      </c>
      <c r="C48" s="8">
        <v>0.23039999999999999</v>
      </c>
      <c r="D48" s="8">
        <v>2.0499999999999998</v>
      </c>
      <c r="E48" s="8">
        <v>1.72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60.18</v>
      </c>
      <c r="C51" s="7">
        <v>1.0030000000000001E-2</v>
      </c>
      <c r="D51" s="7">
        <v>0.09</v>
      </c>
      <c r="E51" s="7">
        <v>7.0000000000000007E-2</v>
      </c>
    </row>
    <row r="52" spans="1:5" x14ac:dyDescent="0.2">
      <c r="A52" s="5" t="s">
        <v>58</v>
      </c>
      <c r="B52" s="7">
        <v>64.8</v>
      </c>
      <c r="C52" s="7">
        <v>1.0800000000000001E-2</v>
      </c>
      <c r="D52" s="7">
        <v>0.1</v>
      </c>
      <c r="E52" s="7">
        <v>0.08</v>
      </c>
    </row>
    <row r="53" spans="1:5" x14ac:dyDescent="0.2">
      <c r="A53" s="5" t="s">
        <v>59</v>
      </c>
      <c r="B53" s="7">
        <v>11508.3</v>
      </c>
      <c r="C53" s="7">
        <v>1.91805</v>
      </c>
      <c r="D53" s="7">
        <v>17.09</v>
      </c>
      <c r="E53" s="7">
        <v>14.29</v>
      </c>
    </row>
    <row r="54" spans="1:5" x14ac:dyDescent="0.2">
      <c r="A54" s="4" t="s">
        <v>60</v>
      </c>
      <c r="B54" s="8">
        <v>11633.279999999999</v>
      </c>
      <c r="C54" s="8">
        <v>1.9388799999999999</v>
      </c>
      <c r="D54" s="8">
        <v>17.28</v>
      </c>
      <c r="E54" s="8">
        <v>14.44</v>
      </c>
    </row>
    <row r="55" spans="1:5" x14ac:dyDescent="0.2">
      <c r="A55" s="4" t="s">
        <v>61</v>
      </c>
      <c r="B55" s="8">
        <v>13015.679999999998</v>
      </c>
      <c r="C55" s="8">
        <v>2.1692800000000001</v>
      </c>
      <c r="D55" s="8">
        <v>19.329999999999998</v>
      </c>
      <c r="E55" s="8">
        <v>16.16</v>
      </c>
    </row>
    <row r="56" spans="1:5" x14ac:dyDescent="0.2">
      <c r="A56" s="4" t="s">
        <v>62</v>
      </c>
      <c r="B56" s="8">
        <v>80353.440000000002</v>
      </c>
      <c r="C56" s="8">
        <v>13.39302</v>
      </c>
      <c r="D56" s="8">
        <v>119.35</v>
      </c>
      <c r="E56" s="8">
        <v>99.79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146.02000000000001</v>
      </c>
      <c r="C58" s="7">
        <v>2.4340000000000001E-2</v>
      </c>
      <c r="D58" s="7">
        <v>0.22</v>
      </c>
      <c r="E58" s="7">
        <v>0.18</v>
      </c>
    </row>
    <row r="59" spans="1:5" x14ac:dyDescent="0.2">
      <c r="A59" s="5" t="s">
        <v>65</v>
      </c>
      <c r="B59" s="7">
        <v>14.79</v>
      </c>
      <c r="C59" s="7">
        <v>2.4599999999999999E-3</v>
      </c>
      <c r="D59" s="7">
        <v>0.02</v>
      </c>
      <c r="E59" s="7">
        <v>0.02</v>
      </c>
    </row>
    <row r="60" spans="1:5" x14ac:dyDescent="0.2">
      <c r="A60" s="4" t="s">
        <v>66</v>
      </c>
      <c r="B60" s="8">
        <v>160.81</v>
      </c>
      <c r="C60" s="8">
        <v>2.6800000000000001E-2</v>
      </c>
      <c r="D60" s="8">
        <v>0.24</v>
      </c>
      <c r="E60" s="8">
        <v>0.2</v>
      </c>
    </row>
    <row r="61" spans="1:5" x14ac:dyDescent="0.2">
      <c r="A61" s="4" t="s">
        <v>67</v>
      </c>
      <c r="B61" s="8">
        <v>80514.25</v>
      </c>
      <c r="C61" s="8">
        <v>13.41982</v>
      </c>
      <c r="D61" s="8">
        <v>119.59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I25" sqref="I25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328" t="s">
        <v>0</v>
      </c>
      <c r="B1" s="2"/>
      <c r="C1" s="2"/>
      <c r="D1" s="2"/>
      <c r="E1" s="2"/>
    </row>
    <row r="2" spans="1:5" x14ac:dyDescent="0.2">
      <c r="A2" s="328" t="s">
        <v>538</v>
      </c>
      <c r="B2" s="2"/>
      <c r="C2" s="2"/>
      <c r="D2" s="2"/>
      <c r="E2" s="2"/>
    </row>
    <row r="3" spans="1:5" x14ac:dyDescent="0.2">
      <c r="A3" s="328" t="s">
        <v>539</v>
      </c>
      <c r="B3" s="2"/>
      <c r="C3" s="2"/>
      <c r="D3" s="2"/>
      <c r="E3" s="2"/>
    </row>
    <row r="4" spans="1:5" x14ac:dyDescent="0.2">
      <c r="A4" s="329" t="s">
        <v>3</v>
      </c>
      <c r="B4" s="328" t="s">
        <v>4</v>
      </c>
      <c r="C4" s="2"/>
      <c r="D4" s="2"/>
      <c r="E4" s="2"/>
    </row>
    <row r="5" spans="1:5" x14ac:dyDescent="0.2">
      <c r="A5" s="329" t="s">
        <v>5</v>
      </c>
      <c r="B5" s="328" t="s">
        <v>6</v>
      </c>
      <c r="C5" s="2"/>
      <c r="D5" s="2"/>
      <c r="E5" s="2"/>
    </row>
    <row r="6" spans="1:5" x14ac:dyDescent="0.2">
      <c r="A6" s="329" t="s">
        <v>540</v>
      </c>
      <c r="B6" s="330" t="s">
        <v>8</v>
      </c>
    </row>
    <row r="7" spans="1:5" ht="33.75" x14ac:dyDescent="0.2">
      <c r="A7" s="331" t="s">
        <v>9</v>
      </c>
      <c r="B7" s="331" t="s">
        <v>10</v>
      </c>
      <c r="C7" s="331" t="s">
        <v>216</v>
      </c>
      <c r="D7" s="331" t="s">
        <v>12</v>
      </c>
      <c r="E7" s="331" t="s">
        <v>13</v>
      </c>
    </row>
    <row r="8" spans="1:5" x14ac:dyDescent="0.2">
      <c r="A8" s="328" t="s">
        <v>14</v>
      </c>
      <c r="B8" s="2"/>
      <c r="C8" s="2"/>
      <c r="D8" s="2"/>
      <c r="E8" s="2"/>
    </row>
    <row r="9" spans="1:5" x14ac:dyDescent="0.2">
      <c r="A9" s="330" t="s">
        <v>15</v>
      </c>
      <c r="B9" s="332">
        <v>0</v>
      </c>
      <c r="C9" s="332">
        <v>0</v>
      </c>
      <c r="D9" s="332">
        <v>0</v>
      </c>
      <c r="E9" s="332">
        <v>0</v>
      </c>
    </row>
    <row r="10" spans="1:5" x14ac:dyDescent="0.2">
      <c r="A10" s="330" t="s">
        <v>16</v>
      </c>
      <c r="B10" s="332">
        <v>0</v>
      </c>
      <c r="C10" s="332">
        <v>0</v>
      </c>
      <c r="D10" s="332">
        <v>0</v>
      </c>
      <c r="E10" s="332">
        <v>0</v>
      </c>
    </row>
    <row r="11" spans="1:5" x14ac:dyDescent="0.2">
      <c r="A11" s="330" t="s">
        <v>17</v>
      </c>
    </row>
    <row r="12" spans="1:5" x14ac:dyDescent="0.2">
      <c r="A12" s="330" t="s">
        <v>18</v>
      </c>
      <c r="B12" s="332">
        <v>335.24</v>
      </c>
      <c r="C12" s="332">
        <v>2.7936800000000002</v>
      </c>
      <c r="D12" s="332">
        <v>7.89</v>
      </c>
      <c r="E12" s="332">
        <v>5.49</v>
      </c>
    </row>
    <row r="13" spans="1:5" x14ac:dyDescent="0.2">
      <c r="A13" s="330" t="s">
        <v>19</v>
      </c>
      <c r="B13" s="332">
        <v>0</v>
      </c>
      <c r="C13" s="332">
        <v>0</v>
      </c>
      <c r="D13" s="332">
        <v>0</v>
      </c>
      <c r="E13" s="332">
        <v>0</v>
      </c>
    </row>
    <row r="14" spans="1:5" x14ac:dyDescent="0.2">
      <c r="A14" s="330" t="s">
        <v>20</v>
      </c>
      <c r="B14" s="332">
        <v>0</v>
      </c>
      <c r="C14" s="332">
        <v>0</v>
      </c>
      <c r="D14" s="332">
        <v>0</v>
      </c>
      <c r="E14" s="332">
        <v>0</v>
      </c>
    </row>
    <row r="15" spans="1:5" x14ac:dyDescent="0.2">
      <c r="A15" s="330" t="s">
        <v>21</v>
      </c>
      <c r="B15" s="332">
        <v>0</v>
      </c>
      <c r="C15" s="332">
        <v>0</v>
      </c>
      <c r="D15" s="332">
        <v>0</v>
      </c>
      <c r="E15" s="332">
        <v>0</v>
      </c>
    </row>
    <row r="16" spans="1:5" x14ac:dyDescent="0.2">
      <c r="A16" s="330" t="s">
        <v>22</v>
      </c>
      <c r="B16" s="332">
        <v>0</v>
      </c>
      <c r="C16" s="332">
        <v>0</v>
      </c>
      <c r="D16" s="332">
        <v>0</v>
      </c>
      <c r="E16" s="332">
        <v>0</v>
      </c>
    </row>
    <row r="17" spans="1:5" x14ac:dyDescent="0.2">
      <c r="A17" s="330" t="s">
        <v>23</v>
      </c>
      <c r="B17" s="332">
        <v>143</v>
      </c>
      <c r="C17" s="332">
        <v>1.1916800000000001</v>
      </c>
      <c r="D17" s="332">
        <v>3.36</v>
      </c>
      <c r="E17" s="332">
        <v>2.34</v>
      </c>
    </row>
    <row r="18" spans="1:5" x14ac:dyDescent="0.2">
      <c r="A18" s="330" t="s">
        <v>24</v>
      </c>
      <c r="B18" s="332">
        <v>604.63</v>
      </c>
      <c r="C18" s="332">
        <v>5.0385799999999996</v>
      </c>
      <c r="D18" s="332">
        <v>14.23</v>
      </c>
      <c r="E18" s="332">
        <v>9.9</v>
      </c>
    </row>
    <row r="19" spans="1:5" x14ac:dyDescent="0.2">
      <c r="A19" s="330" t="s">
        <v>25</v>
      </c>
      <c r="B19" s="332">
        <v>1567.59</v>
      </c>
      <c r="C19" s="332">
        <v>13.06325</v>
      </c>
      <c r="D19" s="332">
        <v>36.89</v>
      </c>
      <c r="E19" s="332">
        <v>25.66</v>
      </c>
    </row>
    <row r="20" spans="1:5" x14ac:dyDescent="0.2">
      <c r="A20" s="330" t="s">
        <v>26</v>
      </c>
      <c r="B20" s="332">
        <v>196.61</v>
      </c>
      <c r="C20" s="332">
        <v>1.63842</v>
      </c>
      <c r="D20" s="332">
        <v>4.63</v>
      </c>
      <c r="E20" s="332">
        <v>3.22</v>
      </c>
    </row>
    <row r="21" spans="1:5" x14ac:dyDescent="0.2">
      <c r="A21" s="330" t="s">
        <v>27</v>
      </c>
      <c r="B21" s="332">
        <v>0</v>
      </c>
      <c r="C21" s="332">
        <v>0</v>
      </c>
      <c r="D21" s="332">
        <v>0</v>
      </c>
      <c r="E21" s="332">
        <v>0</v>
      </c>
    </row>
    <row r="22" spans="1:5" x14ac:dyDescent="0.2">
      <c r="A22" s="330" t="s">
        <v>28</v>
      </c>
    </row>
    <row r="23" spans="1:5" x14ac:dyDescent="0.2">
      <c r="A23" s="330" t="s">
        <v>29</v>
      </c>
      <c r="B23" s="332">
        <v>0</v>
      </c>
      <c r="C23" s="332">
        <v>0</v>
      </c>
      <c r="D23" s="332">
        <v>0</v>
      </c>
      <c r="E23" s="332">
        <v>0</v>
      </c>
    </row>
    <row r="24" spans="1:5" x14ac:dyDescent="0.2">
      <c r="A24" s="330" t="s">
        <v>30</v>
      </c>
      <c r="B24" s="332">
        <v>0</v>
      </c>
      <c r="C24" s="332">
        <v>0</v>
      </c>
      <c r="D24" s="332">
        <v>0</v>
      </c>
      <c r="E24" s="332">
        <v>0</v>
      </c>
    </row>
    <row r="25" spans="1:5" x14ac:dyDescent="0.2">
      <c r="A25" s="330" t="s">
        <v>31</v>
      </c>
      <c r="B25" s="332">
        <v>0</v>
      </c>
      <c r="C25" s="332">
        <v>0</v>
      </c>
      <c r="D25" s="332">
        <v>0</v>
      </c>
      <c r="E25" s="332">
        <v>0</v>
      </c>
    </row>
    <row r="26" spans="1:5" x14ac:dyDescent="0.2">
      <c r="A26" s="330" t="s">
        <v>32</v>
      </c>
      <c r="B26" s="332">
        <v>420</v>
      </c>
      <c r="C26" s="332">
        <v>3.5</v>
      </c>
      <c r="D26" s="332">
        <v>9.8800000000000008</v>
      </c>
      <c r="E26" s="332">
        <v>6.87</v>
      </c>
    </row>
    <row r="27" spans="1:5" x14ac:dyDescent="0.2">
      <c r="A27" s="329" t="s">
        <v>33</v>
      </c>
      <c r="B27" s="333">
        <v>3267.0699999999997</v>
      </c>
      <c r="C27" s="333">
        <v>27.22561</v>
      </c>
      <c r="D27" s="333">
        <v>76.88</v>
      </c>
      <c r="E27" s="333">
        <v>53.48</v>
      </c>
    </row>
    <row r="28" spans="1:5" x14ac:dyDescent="0.2">
      <c r="A28" s="328" t="s">
        <v>34</v>
      </c>
      <c r="B28" s="2"/>
      <c r="C28" s="2"/>
      <c r="D28" s="2"/>
      <c r="E28" s="2"/>
    </row>
    <row r="29" spans="1:5" x14ac:dyDescent="0.2">
      <c r="A29" s="330" t="s">
        <v>35</v>
      </c>
      <c r="B29" s="332">
        <v>420</v>
      </c>
      <c r="C29" s="332">
        <v>3.5</v>
      </c>
      <c r="D29" s="332">
        <v>9.8800000000000008</v>
      </c>
      <c r="E29" s="332">
        <v>6.87</v>
      </c>
    </row>
    <row r="30" spans="1:5" x14ac:dyDescent="0.2">
      <c r="A30" s="330" t="s">
        <v>36</v>
      </c>
      <c r="B30" s="332">
        <v>98.01</v>
      </c>
      <c r="C30" s="332">
        <v>0.81674999999999998</v>
      </c>
      <c r="D30" s="332">
        <v>2.31</v>
      </c>
      <c r="E30" s="332">
        <v>1.6</v>
      </c>
    </row>
    <row r="31" spans="1:5" x14ac:dyDescent="0.2">
      <c r="A31" s="330" t="s">
        <v>37</v>
      </c>
      <c r="B31" s="332">
        <v>213.64</v>
      </c>
      <c r="C31" s="332">
        <v>1.78033</v>
      </c>
      <c r="D31" s="332">
        <v>5.03</v>
      </c>
      <c r="E31" s="332">
        <v>3.5</v>
      </c>
    </row>
    <row r="32" spans="1:5" x14ac:dyDescent="0.2">
      <c r="A32" s="330" t="s">
        <v>38</v>
      </c>
      <c r="B32" s="332">
        <v>0</v>
      </c>
      <c r="C32" s="332">
        <v>0</v>
      </c>
      <c r="D32" s="332">
        <v>0</v>
      </c>
      <c r="E32" s="332">
        <v>0</v>
      </c>
    </row>
    <row r="33" spans="1:5" x14ac:dyDescent="0.2">
      <c r="A33" s="330" t="s">
        <v>39</v>
      </c>
      <c r="B33" s="332">
        <v>0</v>
      </c>
      <c r="C33" s="332">
        <v>0</v>
      </c>
      <c r="D33" s="332">
        <v>0</v>
      </c>
      <c r="E33" s="332">
        <v>0</v>
      </c>
    </row>
    <row r="34" spans="1:5" x14ac:dyDescent="0.2">
      <c r="A34" s="330" t="s">
        <v>40</v>
      </c>
      <c r="B34" s="332">
        <v>0</v>
      </c>
      <c r="C34" s="332">
        <v>0</v>
      </c>
      <c r="D34" s="332">
        <v>0</v>
      </c>
      <c r="E34" s="332">
        <v>0</v>
      </c>
    </row>
    <row r="35" spans="1:5" x14ac:dyDescent="0.2">
      <c r="A35" s="330" t="s">
        <v>41</v>
      </c>
      <c r="B35" s="332">
        <v>0</v>
      </c>
      <c r="C35" s="332">
        <v>0</v>
      </c>
      <c r="D35" s="332">
        <v>0</v>
      </c>
      <c r="E35" s="332">
        <v>0</v>
      </c>
    </row>
    <row r="36" spans="1:5" x14ac:dyDescent="0.2">
      <c r="A36" s="330" t="s">
        <v>42</v>
      </c>
      <c r="B36" s="332">
        <v>0</v>
      </c>
      <c r="C36" s="332">
        <v>0</v>
      </c>
      <c r="D36" s="332">
        <v>0</v>
      </c>
      <c r="E36" s="332">
        <v>0</v>
      </c>
    </row>
    <row r="37" spans="1:5" x14ac:dyDescent="0.2">
      <c r="A37" s="330" t="s">
        <v>43</v>
      </c>
      <c r="B37" s="332">
        <v>0</v>
      </c>
      <c r="C37" s="332">
        <v>0</v>
      </c>
      <c r="D37" s="332">
        <v>0</v>
      </c>
      <c r="E37" s="332">
        <v>0</v>
      </c>
    </row>
    <row r="38" spans="1:5" x14ac:dyDescent="0.2">
      <c r="A38" s="330" t="s">
        <v>44</v>
      </c>
      <c r="B38" s="332">
        <v>148.07</v>
      </c>
      <c r="C38" s="332">
        <v>1.2339199999999999</v>
      </c>
      <c r="D38" s="332">
        <v>3.48</v>
      </c>
      <c r="E38" s="332">
        <v>2.42</v>
      </c>
    </row>
    <row r="39" spans="1:5" x14ac:dyDescent="0.2">
      <c r="A39" s="329" t="s">
        <v>45</v>
      </c>
      <c r="B39" s="333">
        <v>879.71999999999991</v>
      </c>
      <c r="C39" s="333">
        <v>7.3310000000000004</v>
      </c>
      <c r="D39" s="333">
        <v>20.7</v>
      </c>
      <c r="E39" s="333">
        <v>14.39</v>
      </c>
    </row>
    <row r="40" spans="1:5" x14ac:dyDescent="0.2">
      <c r="A40" s="328" t="s">
        <v>46</v>
      </c>
      <c r="B40" s="2"/>
      <c r="C40" s="2"/>
      <c r="D40" s="2"/>
      <c r="E40" s="2"/>
    </row>
    <row r="41" spans="1:5" x14ac:dyDescent="0.2">
      <c r="A41" s="330" t="s">
        <v>47</v>
      </c>
      <c r="B41" s="332">
        <v>102.92</v>
      </c>
      <c r="C41" s="332">
        <v>0.86</v>
      </c>
      <c r="D41" s="332">
        <v>2.42</v>
      </c>
      <c r="E41" s="332">
        <v>1.68</v>
      </c>
    </row>
    <row r="42" spans="1:5" x14ac:dyDescent="0.2">
      <c r="A42" s="329" t="s">
        <v>48</v>
      </c>
      <c r="B42" s="333">
        <v>102.92</v>
      </c>
      <c r="C42" s="333">
        <v>0.86</v>
      </c>
      <c r="D42" s="333">
        <v>2.42</v>
      </c>
      <c r="E42" s="333">
        <v>1.68</v>
      </c>
    </row>
    <row r="43" spans="1:5" x14ac:dyDescent="0.2">
      <c r="A43" s="329" t="s">
        <v>49</v>
      </c>
      <c r="B43" s="333">
        <v>4249.71</v>
      </c>
      <c r="C43" s="333">
        <v>35.416609999999999</v>
      </c>
      <c r="D43" s="333">
        <v>100</v>
      </c>
      <c r="E43" s="333">
        <v>69.55</v>
      </c>
    </row>
    <row r="44" spans="1:5" x14ac:dyDescent="0.2">
      <c r="A44" s="328" t="s">
        <v>50</v>
      </c>
      <c r="B44" s="2"/>
      <c r="C44" s="2"/>
      <c r="D44" s="2"/>
      <c r="E44" s="2"/>
    </row>
    <row r="45" spans="1:5" x14ac:dyDescent="0.2">
      <c r="A45" s="330" t="s">
        <v>51</v>
      </c>
      <c r="B45" s="332">
        <v>452.63</v>
      </c>
      <c r="C45" s="332">
        <v>3.7719200000000002</v>
      </c>
      <c r="D45" s="332">
        <v>10.65</v>
      </c>
      <c r="E45" s="332">
        <v>7.41</v>
      </c>
    </row>
    <row r="46" spans="1:5" x14ac:dyDescent="0.2">
      <c r="A46" s="330" t="s">
        <v>52</v>
      </c>
      <c r="B46" s="332">
        <v>45.6</v>
      </c>
      <c r="C46" s="332">
        <v>0.37996999999999997</v>
      </c>
      <c r="D46" s="332">
        <v>1.07</v>
      </c>
      <c r="E46" s="332">
        <v>0.75</v>
      </c>
    </row>
    <row r="47" spans="1:5" x14ac:dyDescent="0.2">
      <c r="A47" s="330" t="s">
        <v>53</v>
      </c>
      <c r="B47" s="332">
        <v>51.6</v>
      </c>
      <c r="C47" s="332">
        <v>0.43</v>
      </c>
      <c r="D47" s="332">
        <v>1.21</v>
      </c>
      <c r="E47" s="332">
        <v>0.84</v>
      </c>
    </row>
    <row r="48" spans="1:5" x14ac:dyDescent="0.2">
      <c r="A48" s="329" t="s">
        <v>54</v>
      </c>
      <c r="B48" s="333">
        <v>549.83000000000004</v>
      </c>
      <c r="C48" s="333">
        <v>4.5818899999999996</v>
      </c>
      <c r="D48" s="333">
        <v>12.93</v>
      </c>
      <c r="E48" s="333">
        <v>9</v>
      </c>
    </row>
    <row r="49" spans="1:5" x14ac:dyDescent="0.2">
      <c r="A49" s="328" t="s">
        <v>55</v>
      </c>
      <c r="B49" s="2"/>
      <c r="C49" s="2"/>
      <c r="D49" s="2"/>
      <c r="E49" s="2"/>
    </row>
    <row r="50" spans="1:5" x14ac:dyDescent="0.2">
      <c r="A50" s="330" t="s">
        <v>56</v>
      </c>
      <c r="B50" s="332">
        <v>0</v>
      </c>
      <c r="C50" s="332">
        <v>0</v>
      </c>
      <c r="D50" s="332">
        <v>0</v>
      </c>
      <c r="E50" s="332">
        <v>0</v>
      </c>
    </row>
    <row r="51" spans="1:5" x14ac:dyDescent="0.2">
      <c r="A51" s="330" t="s">
        <v>57</v>
      </c>
      <c r="B51" s="332">
        <v>65.19</v>
      </c>
      <c r="C51" s="332">
        <v>0.54327999999999999</v>
      </c>
      <c r="D51" s="332">
        <v>1.53</v>
      </c>
      <c r="E51" s="332">
        <v>1.07</v>
      </c>
    </row>
    <row r="52" spans="1:5" x14ac:dyDescent="0.2">
      <c r="A52" s="330" t="s">
        <v>58</v>
      </c>
      <c r="B52" s="332">
        <v>5.1100000000000003</v>
      </c>
      <c r="C52" s="332">
        <v>4.2599999999999999E-2</v>
      </c>
      <c r="D52" s="332">
        <v>0.12</v>
      </c>
      <c r="E52" s="332">
        <v>0.08</v>
      </c>
    </row>
    <row r="53" spans="1:5" x14ac:dyDescent="0.2">
      <c r="A53" s="330" t="s">
        <v>59</v>
      </c>
      <c r="B53" s="332">
        <v>1162.7</v>
      </c>
      <c r="C53" s="332">
        <v>9.6891700000000007</v>
      </c>
      <c r="D53" s="332">
        <v>27.36</v>
      </c>
      <c r="E53" s="332">
        <v>19.03</v>
      </c>
    </row>
    <row r="54" spans="1:5" x14ac:dyDescent="0.2">
      <c r="A54" s="329" t="s">
        <v>60</v>
      </c>
      <c r="B54" s="333">
        <v>1233</v>
      </c>
      <c r="C54" s="333">
        <v>10.27505</v>
      </c>
      <c r="D54" s="333">
        <v>29.01</v>
      </c>
      <c r="E54" s="333">
        <v>20.18</v>
      </c>
    </row>
    <row r="55" spans="1:5" x14ac:dyDescent="0.2">
      <c r="A55" s="329" t="s">
        <v>61</v>
      </c>
      <c r="B55" s="333">
        <v>1782.83</v>
      </c>
      <c r="C55" s="333">
        <v>14.85694</v>
      </c>
      <c r="D55" s="333">
        <v>41.94</v>
      </c>
      <c r="E55" s="333">
        <v>29.18</v>
      </c>
    </row>
    <row r="56" spans="1:5" x14ac:dyDescent="0.2">
      <c r="A56" s="329" t="s">
        <v>62</v>
      </c>
      <c r="B56" s="333">
        <v>6032.54</v>
      </c>
      <c r="C56" s="333">
        <v>50.27355</v>
      </c>
      <c r="D56" s="333">
        <v>141.94</v>
      </c>
      <c r="E56" s="333">
        <v>98.73</v>
      </c>
    </row>
    <row r="57" spans="1:5" x14ac:dyDescent="0.2">
      <c r="A57" s="328" t="s">
        <v>63</v>
      </c>
      <c r="B57" s="2"/>
      <c r="C57" s="2"/>
      <c r="D57" s="2"/>
      <c r="E57" s="2"/>
    </row>
    <row r="58" spans="1:5" x14ac:dyDescent="0.2">
      <c r="A58" s="330" t="s">
        <v>64</v>
      </c>
      <c r="B58" s="332">
        <v>11.52</v>
      </c>
      <c r="C58" s="332">
        <v>9.6000000000000002E-2</v>
      </c>
      <c r="D58" s="332">
        <v>0.27</v>
      </c>
      <c r="E58" s="332">
        <v>0.19</v>
      </c>
    </row>
    <row r="59" spans="1:5" x14ac:dyDescent="0.2">
      <c r="A59" s="330" t="s">
        <v>65</v>
      </c>
      <c r="B59" s="332">
        <v>65.91</v>
      </c>
      <c r="C59" s="332">
        <v>0.54925000000000002</v>
      </c>
      <c r="D59" s="332">
        <v>1.55</v>
      </c>
      <c r="E59" s="332">
        <v>1.08</v>
      </c>
    </row>
    <row r="60" spans="1:5" x14ac:dyDescent="0.2">
      <c r="A60" s="329" t="s">
        <v>66</v>
      </c>
      <c r="B60" s="333">
        <v>77.429999999999993</v>
      </c>
      <c r="C60" s="333">
        <v>0.64524999999999999</v>
      </c>
      <c r="D60" s="333">
        <v>1.82</v>
      </c>
      <c r="E60" s="333">
        <v>1.27</v>
      </c>
    </row>
    <row r="61" spans="1:5" x14ac:dyDescent="0.2">
      <c r="A61" s="329" t="s">
        <v>67</v>
      </c>
      <c r="B61" s="333">
        <v>6109.97</v>
      </c>
      <c r="C61" s="333">
        <v>50.918799999999997</v>
      </c>
      <c r="D61" s="333">
        <v>143.76</v>
      </c>
      <c r="E61" s="333">
        <v>100</v>
      </c>
    </row>
    <row r="63" spans="1:5" x14ac:dyDescent="0.2">
      <c r="A63" s="328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538</v>
      </c>
      <c r="B2" s="2"/>
      <c r="C2" s="2"/>
      <c r="D2" s="2"/>
      <c r="E2" s="2"/>
    </row>
    <row r="3" spans="1:5" x14ac:dyDescent="0.2">
      <c r="A3" s="1" t="s">
        <v>541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542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127.37</v>
      </c>
      <c r="C12" s="7">
        <v>1.2737000000000001</v>
      </c>
      <c r="D12" s="7">
        <v>3.87</v>
      </c>
      <c r="E12" s="7">
        <v>3.16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300.14999999999998</v>
      </c>
      <c r="C14" s="7">
        <v>3.0015000000000001</v>
      </c>
      <c r="D14" s="7">
        <v>9.1300000000000008</v>
      </c>
      <c r="E14" s="7">
        <v>7.44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77</v>
      </c>
      <c r="C17" s="7">
        <v>0.77</v>
      </c>
      <c r="D17" s="7">
        <v>2.34</v>
      </c>
      <c r="E17" s="7">
        <v>1.91</v>
      </c>
    </row>
    <row r="18" spans="1:5" x14ac:dyDescent="0.2">
      <c r="A18" s="5" t="s">
        <v>24</v>
      </c>
      <c r="B18" s="7">
        <v>677</v>
      </c>
      <c r="C18" s="7">
        <v>6.77</v>
      </c>
      <c r="D18" s="7">
        <v>20.59</v>
      </c>
      <c r="E18" s="7">
        <v>16.78</v>
      </c>
    </row>
    <row r="19" spans="1:5" x14ac:dyDescent="0.2">
      <c r="A19" s="5" t="s">
        <v>25</v>
      </c>
      <c r="B19" s="7">
        <v>1007</v>
      </c>
      <c r="C19" s="7">
        <v>10.07</v>
      </c>
      <c r="D19" s="7">
        <v>30.63</v>
      </c>
      <c r="E19" s="7">
        <v>24.96</v>
      </c>
    </row>
    <row r="20" spans="1:5" x14ac:dyDescent="0.2">
      <c r="A20" s="5" t="s">
        <v>26</v>
      </c>
      <c r="B20" s="7">
        <v>504.3</v>
      </c>
      <c r="C20" s="7">
        <v>5.0430000000000001</v>
      </c>
      <c r="D20" s="7">
        <v>15.34</v>
      </c>
      <c r="E20" s="7">
        <v>12.5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2692.82</v>
      </c>
      <c r="C27" s="8">
        <v>26.9282</v>
      </c>
      <c r="D27" s="8">
        <v>81.900000000000006</v>
      </c>
      <c r="E27" s="8">
        <v>66.75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186</v>
      </c>
      <c r="C29" s="7">
        <v>1.86</v>
      </c>
      <c r="D29" s="7">
        <v>5.66</v>
      </c>
      <c r="E29" s="7">
        <v>4.6100000000000003</v>
      </c>
    </row>
    <row r="30" spans="1:5" x14ac:dyDescent="0.2">
      <c r="A30" s="5" t="s">
        <v>36</v>
      </c>
      <c r="B30" s="7">
        <v>80.78</v>
      </c>
      <c r="C30" s="7">
        <v>0.80779999999999996</v>
      </c>
      <c r="D30" s="7">
        <v>2.46</v>
      </c>
      <c r="E30" s="7">
        <v>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134.63999999999999</v>
      </c>
      <c r="C33" s="7">
        <v>1.3464</v>
      </c>
      <c r="D33" s="7">
        <v>4.0999999999999996</v>
      </c>
      <c r="E33" s="7">
        <v>3.34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26.93</v>
      </c>
      <c r="C35" s="7">
        <v>0.26929999999999998</v>
      </c>
      <c r="D35" s="7">
        <v>0.82</v>
      </c>
      <c r="E35" s="7">
        <v>0.67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117.75</v>
      </c>
      <c r="C38" s="7">
        <v>1.1775</v>
      </c>
      <c r="D38" s="7">
        <v>3.58</v>
      </c>
      <c r="E38" s="7">
        <v>2.92</v>
      </c>
    </row>
    <row r="39" spans="1:5" x14ac:dyDescent="0.2">
      <c r="A39" s="4" t="s">
        <v>45</v>
      </c>
      <c r="B39" s="8">
        <v>546.1</v>
      </c>
      <c r="C39" s="8">
        <v>5.4610000000000003</v>
      </c>
      <c r="D39" s="8">
        <v>16.62</v>
      </c>
      <c r="E39" s="8">
        <v>13.54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48.87</v>
      </c>
      <c r="C41" s="7">
        <v>0.48</v>
      </c>
      <c r="D41" s="7">
        <v>1.49</v>
      </c>
      <c r="E41" s="7">
        <v>1.21</v>
      </c>
    </row>
    <row r="42" spans="1:5" x14ac:dyDescent="0.2">
      <c r="A42" s="4" t="s">
        <v>48</v>
      </c>
      <c r="B42" s="8">
        <v>48.87</v>
      </c>
      <c r="C42" s="8">
        <v>0.48</v>
      </c>
      <c r="D42" s="8">
        <v>1.49</v>
      </c>
      <c r="E42" s="8">
        <v>1.21</v>
      </c>
    </row>
    <row r="43" spans="1:5" x14ac:dyDescent="0.2">
      <c r="A43" s="4" t="s">
        <v>49</v>
      </c>
      <c r="B43" s="8">
        <v>3287.79</v>
      </c>
      <c r="C43" s="8">
        <v>32.869199999999999</v>
      </c>
      <c r="D43" s="8">
        <v>100.01</v>
      </c>
      <c r="E43" s="8">
        <v>81.5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11.46</v>
      </c>
      <c r="C45" s="7">
        <v>0.11465</v>
      </c>
      <c r="D45" s="7">
        <v>0.35</v>
      </c>
      <c r="E45" s="7">
        <v>0.28000000000000003</v>
      </c>
    </row>
    <row r="46" spans="1:5" x14ac:dyDescent="0.2">
      <c r="A46" s="5" t="s">
        <v>52</v>
      </c>
      <c r="B46" s="7">
        <v>151.46</v>
      </c>
      <c r="C46" s="7">
        <v>1.51461</v>
      </c>
      <c r="D46" s="7">
        <v>4.6100000000000003</v>
      </c>
      <c r="E46" s="7">
        <v>3.75</v>
      </c>
    </row>
    <row r="47" spans="1:5" x14ac:dyDescent="0.2">
      <c r="A47" s="5" t="s">
        <v>53</v>
      </c>
      <c r="B47" s="7">
        <v>21.73</v>
      </c>
      <c r="C47" s="7">
        <v>0.21734000000000001</v>
      </c>
      <c r="D47" s="7">
        <v>0.66</v>
      </c>
      <c r="E47" s="7">
        <v>0.54</v>
      </c>
    </row>
    <row r="48" spans="1:5" x14ac:dyDescent="0.2">
      <c r="A48" s="4" t="s">
        <v>54</v>
      </c>
      <c r="B48" s="8">
        <v>184.65</v>
      </c>
      <c r="C48" s="8">
        <v>1.8466</v>
      </c>
      <c r="D48" s="8">
        <v>5.62</v>
      </c>
      <c r="E48" s="8">
        <v>4.57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146.78</v>
      </c>
      <c r="C50" s="7">
        <v>1.46783</v>
      </c>
      <c r="D50" s="7">
        <v>4.46</v>
      </c>
      <c r="E50" s="7">
        <v>3.64</v>
      </c>
    </row>
    <row r="51" spans="1:5" x14ac:dyDescent="0.2">
      <c r="A51" s="5" t="s">
        <v>57</v>
      </c>
      <c r="B51" s="7">
        <v>35.1</v>
      </c>
      <c r="C51" s="7">
        <v>0.35104000000000002</v>
      </c>
      <c r="D51" s="7">
        <v>1.07</v>
      </c>
      <c r="E51" s="7">
        <v>0.87</v>
      </c>
    </row>
    <row r="52" spans="1:5" x14ac:dyDescent="0.2">
      <c r="A52" s="5" t="s">
        <v>58</v>
      </c>
      <c r="B52" s="7">
        <v>9.4</v>
      </c>
      <c r="C52" s="7">
        <v>9.4030000000000002E-2</v>
      </c>
      <c r="D52" s="7">
        <v>0.28999999999999998</v>
      </c>
      <c r="E52" s="7">
        <v>0.23</v>
      </c>
    </row>
    <row r="53" spans="1:5" x14ac:dyDescent="0.2">
      <c r="A53" s="5" t="s">
        <v>59</v>
      </c>
      <c r="B53" s="7">
        <v>29.44</v>
      </c>
      <c r="C53" s="7">
        <v>0.29437999999999998</v>
      </c>
      <c r="D53" s="7">
        <v>0.9</v>
      </c>
      <c r="E53" s="7">
        <v>0.73</v>
      </c>
    </row>
    <row r="54" spans="1:5" x14ac:dyDescent="0.2">
      <c r="A54" s="4" t="s">
        <v>60</v>
      </c>
      <c r="B54" s="8">
        <v>220.72</v>
      </c>
      <c r="C54" s="8">
        <v>2.2072799999999999</v>
      </c>
      <c r="D54" s="8">
        <v>6.72</v>
      </c>
      <c r="E54" s="8">
        <v>5.47</v>
      </c>
    </row>
    <row r="55" spans="1:5" x14ac:dyDescent="0.2">
      <c r="A55" s="4" t="s">
        <v>61</v>
      </c>
      <c r="B55" s="8">
        <v>405.37</v>
      </c>
      <c r="C55" s="8">
        <v>4.0538800000000004</v>
      </c>
      <c r="D55" s="8">
        <v>12.34</v>
      </c>
      <c r="E55" s="8">
        <v>10.039999999999999</v>
      </c>
    </row>
    <row r="56" spans="1:5" x14ac:dyDescent="0.2">
      <c r="A56" s="4" t="s">
        <v>62</v>
      </c>
      <c r="B56" s="8">
        <v>3693.16</v>
      </c>
      <c r="C56" s="8">
        <v>36.923079999999999</v>
      </c>
      <c r="D56" s="8">
        <v>112.35</v>
      </c>
      <c r="E56" s="8">
        <v>91.54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21.19</v>
      </c>
      <c r="C58" s="7">
        <v>0.21187</v>
      </c>
      <c r="D58" s="7">
        <v>0.64</v>
      </c>
      <c r="E58" s="7">
        <v>0.53</v>
      </c>
    </row>
    <row r="59" spans="1:5" x14ac:dyDescent="0.2">
      <c r="A59" s="5" t="s">
        <v>65</v>
      </c>
      <c r="B59" s="7">
        <v>319.89999999999998</v>
      </c>
      <c r="C59" s="7">
        <v>3.19896</v>
      </c>
      <c r="D59" s="7">
        <v>9.73</v>
      </c>
      <c r="E59" s="7">
        <v>7.93</v>
      </c>
    </row>
    <row r="60" spans="1:5" x14ac:dyDescent="0.2">
      <c r="A60" s="4" t="s">
        <v>66</v>
      </c>
      <c r="B60" s="8">
        <v>341.09</v>
      </c>
      <c r="C60" s="8">
        <v>3.4108299999999998</v>
      </c>
      <c r="D60" s="8">
        <v>10.37</v>
      </c>
      <c r="E60" s="8">
        <v>8.4600000000000009</v>
      </c>
    </row>
    <row r="61" spans="1:5" x14ac:dyDescent="0.2">
      <c r="A61" s="4" t="s">
        <v>67</v>
      </c>
      <c r="B61" s="8">
        <v>4034.25</v>
      </c>
      <c r="C61" s="8">
        <v>40.333910000000003</v>
      </c>
      <c r="D61" s="8">
        <v>122.72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538</v>
      </c>
      <c r="B2" s="2"/>
      <c r="C2" s="2"/>
      <c r="D2" s="2"/>
      <c r="E2" s="2"/>
    </row>
    <row r="3" spans="1:5" x14ac:dyDescent="0.2">
      <c r="A3" s="1" t="s">
        <v>543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544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300.14999999999998</v>
      </c>
      <c r="C12" s="7">
        <v>2.72864</v>
      </c>
      <c r="D12" s="7">
        <v>7.95</v>
      </c>
      <c r="E12" s="7">
        <v>6.49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77</v>
      </c>
      <c r="C17" s="7">
        <v>0.7</v>
      </c>
      <c r="D17" s="7">
        <v>2.04</v>
      </c>
      <c r="E17" s="7">
        <v>1.66</v>
      </c>
    </row>
    <row r="18" spans="1:5" x14ac:dyDescent="0.2">
      <c r="A18" s="5" t="s">
        <v>24</v>
      </c>
      <c r="B18" s="7">
        <v>768</v>
      </c>
      <c r="C18" s="7">
        <v>6.9818199999999999</v>
      </c>
      <c r="D18" s="7">
        <v>20.350000000000001</v>
      </c>
      <c r="E18" s="7">
        <v>16.600000000000001</v>
      </c>
    </row>
    <row r="19" spans="1:5" x14ac:dyDescent="0.2">
      <c r="A19" s="5" t="s">
        <v>25</v>
      </c>
      <c r="B19" s="7">
        <v>1636.5</v>
      </c>
      <c r="C19" s="7">
        <v>14.877269999999999</v>
      </c>
      <c r="D19" s="7">
        <v>43.36</v>
      </c>
      <c r="E19" s="7">
        <v>35.380000000000003</v>
      </c>
    </row>
    <row r="20" spans="1:5" x14ac:dyDescent="0.2">
      <c r="A20" s="5" t="s">
        <v>26</v>
      </c>
      <c r="B20" s="7">
        <v>268.44</v>
      </c>
      <c r="C20" s="7">
        <v>2.4403600000000001</v>
      </c>
      <c r="D20" s="7">
        <v>7.11</v>
      </c>
      <c r="E20" s="7">
        <v>5.8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3050.09</v>
      </c>
      <c r="C27" s="8">
        <v>27.728090000000002</v>
      </c>
      <c r="D27" s="8">
        <v>80.81</v>
      </c>
      <c r="E27" s="8">
        <v>65.930000000000007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207.9</v>
      </c>
      <c r="C29" s="7">
        <v>1.89</v>
      </c>
      <c r="D29" s="7">
        <v>5.51</v>
      </c>
      <c r="E29" s="7">
        <v>4.49</v>
      </c>
    </row>
    <row r="30" spans="1:5" x14ac:dyDescent="0.2">
      <c r="A30" s="5" t="s">
        <v>36</v>
      </c>
      <c r="B30" s="7">
        <v>91.5</v>
      </c>
      <c r="C30" s="7">
        <v>0.83182</v>
      </c>
      <c r="D30" s="7">
        <v>2.42</v>
      </c>
      <c r="E30" s="7">
        <v>1.98</v>
      </c>
    </row>
    <row r="31" spans="1:5" x14ac:dyDescent="0.2">
      <c r="A31" s="5" t="s">
        <v>37</v>
      </c>
      <c r="B31" s="7">
        <v>195.16</v>
      </c>
      <c r="C31" s="7">
        <v>1.7741800000000001</v>
      </c>
      <c r="D31" s="7">
        <v>5.17</v>
      </c>
      <c r="E31" s="7">
        <v>4.22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61</v>
      </c>
      <c r="C35" s="7">
        <v>0.55454999999999999</v>
      </c>
      <c r="D35" s="7">
        <v>1.62</v>
      </c>
      <c r="E35" s="7">
        <v>1.32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132.30000000000001</v>
      </c>
      <c r="C38" s="7">
        <v>1.2027300000000001</v>
      </c>
      <c r="D38" s="7">
        <v>3.51</v>
      </c>
      <c r="E38" s="7">
        <v>2.86</v>
      </c>
    </row>
    <row r="39" spans="1:5" x14ac:dyDescent="0.2">
      <c r="A39" s="4" t="s">
        <v>45</v>
      </c>
      <c r="B39" s="8">
        <v>687.86</v>
      </c>
      <c r="C39" s="8">
        <v>6.2532800000000002</v>
      </c>
      <c r="D39" s="8">
        <v>18.23</v>
      </c>
      <c r="E39" s="8">
        <v>14.87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36</v>
      </c>
      <c r="C41" s="7">
        <v>0.33</v>
      </c>
      <c r="D41" s="7">
        <v>0.95</v>
      </c>
      <c r="E41" s="7">
        <v>0.78</v>
      </c>
    </row>
    <row r="42" spans="1:5" x14ac:dyDescent="0.2">
      <c r="A42" s="4" t="s">
        <v>48</v>
      </c>
      <c r="B42" s="8">
        <v>36</v>
      </c>
      <c r="C42" s="8">
        <v>0.33</v>
      </c>
      <c r="D42" s="8">
        <v>0.95</v>
      </c>
      <c r="E42" s="8">
        <v>0.78</v>
      </c>
    </row>
    <row r="43" spans="1:5" x14ac:dyDescent="0.2">
      <c r="A43" s="4" t="s">
        <v>49</v>
      </c>
      <c r="B43" s="8">
        <v>3773.9500000000003</v>
      </c>
      <c r="C43" s="8">
        <v>34.311369999999997</v>
      </c>
      <c r="D43" s="8">
        <v>99.99</v>
      </c>
      <c r="E43" s="8">
        <v>81.58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9.09</v>
      </c>
      <c r="C45" s="7">
        <v>8.2669999999999993E-2</v>
      </c>
      <c r="D45" s="7">
        <v>0.24</v>
      </c>
      <c r="E45" s="7">
        <v>0.2</v>
      </c>
    </row>
    <row r="46" spans="1:5" x14ac:dyDescent="0.2">
      <c r="A46" s="5" t="s">
        <v>52</v>
      </c>
      <c r="B46" s="7">
        <v>85.35</v>
      </c>
      <c r="C46" s="7">
        <v>0.77590000000000003</v>
      </c>
      <c r="D46" s="7">
        <v>2.2599999999999998</v>
      </c>
      <c r="E46" s="7">
        <v>1.85</v>
      </c>
    </row>
    <row r="47" spans="1:5" x14ac:dyDescent="0.2">
      <c r="A47" s="5" t="s">
        <v>53</v>
      </c>
      <c r="B47" s="7">
        <v>129.75</v>
      </c>
      <c r="C47" s="7">
        <v>1.1795199999999999</v>
      </c>
      <c r="D47" s="7">
        <v>3.44</v>
      </c>
      <c r="E47" s="7">
        <v>2.81</v>
      </c>
    </row>
    <row r="48" spans="1:5" x14ac:dyDescent="0.2">
      <c r="A48" s="4" t="s">
        <v>54</v>
      </c>
      <c r="B48" s="8">
        <v>224.19</v>
      </c>
      <c r="C48" s="8">
        <v>2.03809</v>
      </c>
      <c r="D48" s="8">
        <v>5.94</v>
      </c>
      <c r="E48" s="8">
        <v>4.8600000000000003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220</v>
      </c>
      <c r="C50" s="7">
        <v>2</v>
      </c>
      <c r="D50" s="7">
        <v>5.83</v>
      </c>
      <c r="E50" s="7">
        <v>4.76</v>
      </c>
    </row>
    <row r="51" spans="1:5" x14ac:dyDescent="0.2">
      <c r="A51" s="5" t="s">
        <v>57</v>
      </c>
      <c r="B51" s="7">
        <v>35.1</v>
      </c>
      <c r="C51" s="7">
        <v>0.31913000000000002</v>
      </c>
      <c r="D51" s="7">
        <v>0.93</v>
      </c>
      <c r="E51" s="7">
        <v>0.76</v>
      </c>
    </row>
    <row r="52" spans="1:5" x14ac:dyDescent="0.2">
      <c r="A52" s="5" t="s">
        <v>58</v>
      </c>
      <c r="B52" s="7">
        <v>13.42</v>
      </c>
      <c r="C52" s="7">
        <v>0.12202</v>
      </c>
      <c r="D52" s="7">
        <v>0.36</v>
      </c>
      <c r="E52" s="7">
        <v>0.28999999999999998</v>
      </c>
    </row>
    <row r="53" spans="1:5" x14ac:dyDescent="0.2">
      <c r="A53" s="5" t="s">
        <v>59</v>
      </c>
      <c r="B53" s="7">
        <v>141.65</v>
      </c>
      <c r="C53" s="7">
        <v>1.2877400000000001</v>
      </c>
      <c r="D53" s="7">
        <v>3.75</v>
      </c>
      <c r="E53" s="7">
        <v>3.06</v>
      </c>
    </row>
    <row r="54" spans="1:5" x14ac:dyDescent="0.2">
      <c r="A54" s="4" t="s">
        <v>60</v>
      </c>
      <c r="B54" s="8">
        <v>410.17</v>
      </c>
      <c r="C54" s="8">
        <v>3.7288899999999998</v>
      </c>
      <c r="D54" s="8">
        <v>10.87</v>
      </c>
      <c r="E54" s="8">
        <v>8.8699999999999992</v>
      </c>
    </row>
    <row r="55" spans="1:5" x14ac:dyDescent="0.2">
      <c r="A55" s="4" t="s">
        <v>61</v>
      </c>
      <c r="B55" s="8">
        <v>634.36</v>
      </c>
      <c r="C55" s="8">
        <v>5.7669800000000002</v>
      </c>
      <c r="D55" s="8">
        <v>16.809999999999999</v>
      </c>
      <c r="E55" s="8">
        <v>13.73</v>
      </c>
    </row>
    <row r="56" spans="1:5" x14ac:dyDescent="0.2">
      <c r="A56" s="4" t="s">
        <v>62</v>
      </c>
      <c r="B56" s="8">
        <v>4408.3100000000004</v>
      </c>
      <c r="C56" s="8">
        <v>40.07835</v>
      </c>
      <c r="D56" s="8">
        <v>116.8</v>
      </c>
      <c r="E56" s="8">
        <v>95.31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30.24</v>
      </c>
      <c r="C58" s="7">
        <v>0.27494000000000002</v>
      </c>
      <c r="D58" s="7">
        <v>0.8</v>
      </c>
      <c r="E58" s="7">
        <v>0.65</v>
      </c>
    </row>
    <row r="59" spans="1:5" x14ac:dyDescent="0.2">
      <c r="A59" s="5" t="s">
        <v>65</v>
      </c>
      <c r="B59" s="7">
        <v>187.04</v>
      </c>
      <c r="C59" s="7">
        <v>1.7003699999999999</v>
      </c>
      <c r="D59" s="7">
        <v>4.96</v>
      </c>
      <c r="E59" s="7">
        <v>4.04</v>
      </c>
    </row>
    <row r="60" spans="1:5" x14ac:dyDescent="0.2">
      <c r="A60" s="4" t="s">
        <v>66</v>
      </c>
      <c r="B60" s="8">
        <v>217.28</v>
      </c>
      <c r="C60" s="8">
        <v>1.9753099999999999</v>
      </c>
      <c r="D60" s="8">
        <v>5.76</v>
      </c>
      <c r="E60" s="8">
        <v>4.6900000000000004</v>
      </c>
    </row>
    <row r="61" spans="1:5" x14ac:dyDescent="0.2">
      <c r="A61" s="4" t="s">
        <v>67</v>
      </c>
      <c r="B61" s="8">
        <v>4625.59</v>
      </c>
      <c r="C61" s="8">
        <v>42.053660000000001</v>
      </c>
      <c r="D61" s="8">
        <v>122.56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538</v>
      </c>
      <c r="B2" s="2"/>
      <c r="C2" s="2"/>
      <c r="D2" s="2"/>
      <c r="E2" s="2"/>
    </row>
    <row r="3" spans="1:5" x14ac:dyDescent="0.2">
      <c r="A3" s="1" t="s">
        <v>545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138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79.45</v>
      </c>
      <c r="C10" s="7">
        <v>0.43336000000000002</v>
      </c>
      <c r="D10" s="7">
        <v>1.1499999999999999</v>
      </c>
      <c r="E10" s="7">
        <v>0.98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575.24</v>
      </c>
      <c r="C12" s="7">
        <v>3.1376499999999998</v>
      </c>
      <c r="D12" s="7">
        <v>8.36</v>
      </c>
      <c r="E12" s="7">
        <v>7.09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66</v>
      </c>
      <c r="C17" s="7">
        <v>0.36</v>
      </c>
      <c r="D17" s="7">
        <v>0.96</v>
      </c>
      <c r="E17" s="7">
        <v>0.81</v>
      </c>
    </row>
    <row r="18" spans="1:5" x14ac:dyDescent="0.2">
      <c r="A18" s="5" t="s">
        <v>24</v>
      </c>
      <c r="B18" s="7">
        <v>1138.26</v>
      </c>
      <c r="C18" s="7">
        <v>6.2086899999999998</v>
      </c>
      <c r="D18" s="7">
        <v>16.54</v>
      </c>
      <c r="E18" s="7">
        <v>14.03</v>
      </c>
    </row>
    <row r="19" spans="1:5" x14ac:dyDescent="0.2">
      <c r="A19" s="5" t="s">
        <v>25</v>
      </c>
      <c r="B19" s="7">
        <v>3150.27</v>
      </c>
      <c r="C19" s="7">
        <v>17.18329</v>
      </c>
      <c r="D19" s="7">
        <v>45.78</v>
      </c>
      <c r="E19" s="7">
        <v>38.82</v>
      </c>
    </row>
    <row r="20" spans="1:5" x14ac:dyDescent="0.2">
      <c r="A20" s="5" t="s">
        <v>26</v>
      </c>
      <c r="B20" s="7">
        <v>931.92</v>
      </c>
      <c r="C20" s="7">
        <v>5.0831999999999997</v>
      </c>
      <c r="D20" s="7">
        <v>13.54</v>
      </c>
      <c r="E20" s="7">
        <v>11.48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5941.1399999999994</v>
      </c>
      <c r="C27" s="8">
        <v>32.406190000000002</v>
      </c>
      <c r="D27" s="8">
        <v>86.33</v>
      </c>
      <c r="E27" s="8">
        <v>73.209999999999994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348.33</v>
      </c>
      <c r="C29" s="7">
        <v>1.89998</v>
      </c>
      <c r="D29" s="7">
        <v>5.0599999999999996</v>
      </c>
      <c r="E29" s="7">
        <v>4.29</v>
      </c>
    </row>
    <row r="30" spans="1:5" x14ac:dyDescent="0.2">
      <c r="A30" s="5" t="s">
        <v>36</v>
      </c>
      <c r="B30" s="7">
        <v>178.23</v>
      </c>
      <c r="C30" s="7">
        <v>0.97216000000000002</v>
      </c>
      <c r="D30" s="7">
        <v>2.59</v>
      </c>
      <c r="E30" s="7">
        <v>2.2000000000000002</v>
      </c>
    </row>
    <row r="31" spans="1:5" x14ac:dyDescent="0.2">
      <c r="A31" s="5" t="s">
        <v>37</v>
      </c>
      <c r="B31" s="7">
        <v>65.05</v>
      </c>
      <c r="C31" s="7">
        <v>0.35482000000000002</v>
      </c>
      <c r="D31" s="7">
        <v>0.95</v>
      </c>
      <c r="E31" s="7">
        <v>0.8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220.44</v>
      </c>
      <c r="C38" s="7">
        <v>1.2023999999999999</v>
      </c>
      <c r="D38" s="7">
        <v>3.2</v>
      </c>
      <c r="E38" s="7">
        <v>2.72</v>
      </c>
    </row>
    <row r="39" spans="1:5" x14ac:dyDescent="0.2">
      <c r="A39" s="4" t="s">
        <v>45</v>
      </c>
      <c r="B39" s="8">
        <v>812.05</v>
      </c>
      <c r="C39" s="8">
        <v>4.42936</v>
      </c>
      <c r="D39" s="8">
        <v>11.8</v>
      </c>
      <c r="E39" s="8">
        <v>10.01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127.82</v>
      </c>
      <c r="C41" s="7">
        <v>0.7</v>
      </c>
      <c r="D41" s="7">
        <v>1.86</v>
      </c>
      <c r="E41" s="7">
        <v>1.58</v>
      </c>
    </row>
    <row r="42" spans="1:5" x14ac:dyDescent="0.2">
      <c r="A42" s="4" t="s">
        <v>48</v>
      </c>
      <c r="B42" s="8">
        <v>127.82</v>
      </c>
      <c r="C42" s="8">
        <v>0.7</v>
      </c>
      <c r="D42" s="8">
        <v>1.86</v>
      </c>
      <c r="E42" s="8">
        <v>1.58</v>
      </c>
    </row>
    <row r="43" spans="1:5" x14ac:dyDescent="0.2">
      <c r="A43" s="4" t="s">
        <v>49</v>
      </c>
      <c r="B43" s="8">
        <v>6881.0099999999993</v>
      </c>
      <c r="C43" s="8">
        <v>37.535550000000001</v>
      </c>
      <c r="D43" s="8">
        <v>99.99</v>
      </c>
      <c r="E43" s="8">
        <v>84.8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338.95</v>
      </c>
      <c r="C45" s="7">
        <v>1.84884</v>
      </c>
      <c r="D45" s="7">
        <v>4.93</v>
      </c>
      <c r="E45" s="7">
        <v>4.18</v>
      </c>
    </row>
    <row r="46" spans="1:5" x14ac:dyDescent="0.2">
      <c r="A46" s="5" t="s">
        <v>52</v>
      </c>
      <c r="B46" s="7">
        <v>236.24</v>
      </c>
      <c r="C46" s="7">
        <v>1.2885500000000001</v>
      </c>
      <c r="D46" s="7">
        <v>3.43</v>
      </c>
      <c r="E46" s="7">
        <v>2.91</v>
      </c>
    </row>
    <row r="47" spans="1:5" x14ac:dyDescent="0.2">
      <c r="A47" s="5" t="s">
        <v>53</v>
      </c>
      <c r="B47" s="7">
        <v>189.14</v>
      </c>
      <c r="C47" s="7">
        <v>1.03169</v>
      </c>
      <c r="D47" s="7">
        <v>2.75</v>
      </c>
      <c r="E47" s="7">
        <v>2.33</v>
      </c>
    </row>
    <row r="48" spans="1:5" x14ac:dyDescent="0.2">
      <c r="A48" s="4" t="s">
        <v>54</v>
      </c>
      <c r="B48" s="8">
        <v>764.32999999999993</v>
      </c>
      <c r="C48" s="8">
        <v>4.1690800000000001</v>
      </c>
      <c r="D48" s="8">
        <v>11.11</v>
      </c>
      <c r="E48" s="8">
        <v>9.42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182.57</v>
      </c>
      <c r="C50" s="7">
        <v>0.99582000000000004</v>
      </c>
      <c r="D50" s="7">
        <v>2.65</v>
      </c>
      <c r="E50" s="7">
        <v>2.25</v>
      </c>
    </row>
    <row r="51" spans="1:5" x14ac:dyDescent="0.2">
      <c r="A51" s="5" t="s">
        <v>57</v>
      </c>
      <c r="B51" s="7">
        <v>30.09</v>
      </c>
      <c r="C51" s="7">
        <v>0.16411999999999999</v>
      </c>
      <c r="D51" s="7">
        <v>0.44</v>
      </c>
      <c r="E51" s="7">
        <v>0.37</v>
      </c>
    </row>
    <row r="52" spans="1:5" x14ac:dyDescent="0.2">
      <c r="A52" s="5" t="s">
        <v>58</v>
      </c>
      <c r="B52" s="7">
        <v>27.11</v>
      </c>
      <c r="C52" s="7">
        <v>0.14787</v>
      </c>
      <c r="D52" s="7">
        <v>0.39</v>
      </c>
      <c r="E52" s="7">
        <v>0.33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239.77</v>
      </c>
      <c r="C54" s="8">
        <v>1.3078099999999999</v>
      </c>
      <c r="D54" s="8">
        <v>3.48</v>
      </c>
      <c r="E54" s="8">
        <v>2.95</v>
      </c>
    </row>
    <row r="55" spans="1:5" x14ac:dyDescent="0.2">
      <c r="A55" s="4" t="s">
        <v>61</v>
      </c>
      <c r="B55" s="8">
        <v>1004.0999999999999</v>
      </c>
      <c r="C55" s="8">
        <v>5.47689</v>
      </c>
      <c r="D55" s="8">
        <v>14.59</v>
      </c>
      <c r="E55" s="8">
        <v>12.37</v>
      </c>
    </row>
    <row r="56" spans="1:5" x14ac:dyDescent="0.2">
      <c r="A56" s="4" t="s">
        <v>62</v>
      </c>
      <c r="B56" s="8">
        <v>7885.1099999999988</v>
      </c>
      <c r="C56" s="8">
        <v>43.012439999999998</v>
      </c>
      <c r="D56" s="8">
        <v>114.58</v>
      </c>
      <c r="E56" s="8">
        <v>97.17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61.09</v>
      </c>
      <c r="C58" s="7">
        <v>0.33321000000000001</v>
      </c>
      <c r="D58" s="7">
        <v>0.89</v>
      </c>
      <c r="E58" s="7">
        <v>0.75</v>
      </c>
    </row>
    <row r="59" spans="1:5" x14ac:dyDescent="0.2">
      <c r="A59" s="5" t="s">
        <v>65</v>
      </c>
      <c r="B59" s="7">
        <v>169.17</v>
      </c>
      <c r="C59" s="7">
        <v>0.92274</v>
      </c>
      <c r="D59" s="7">
        <v>2.46</v>
      </c>
      <c r="E59" s="7">
        <v>2.08</v>
      </c>
    </row>
    <row r="60" spans="1:5" x14ac:dyDescent="0.2">
      <c r="A60" s="4" t="s">
        <v>66</v>
      </c>
      <c r="B60" s="8">
        <v>230.26</v>
      </c>
      <c r="C60" s="8">
        <v>1.2559499999999999</v>
      </c>
      <c r="D60" s="8">
        <v>3.35</v>
      </c>
      <c r="E60" s="8">
        <v>2.83</v>
      </c>
    </row>
    <row r="61" spans="1:5" x14ac:dyDescent="0.2">
      <c r="A61" s="4" t="s">
        <v>67</v>
      </c>
      <c r="B61" s="8">
        <v>8115.369999999999</v>
      </c>
      <c r="C61" s="8">
        <v>44.268389999999997</v>
      </c>
      <c r="D61" s="8">
        <v>117.93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546</v>
      </c>
      <c r="B2" s="2"/>
      <c r="C2" s="2"/>
      <c r="D2" s="2"/>
      <c r="E2" s="2"/>
    </row>
    <row r="3" spans="1:5" x14ac:dyDescent="0.2">
      <c r="A3" s="1" t="s">
        <v>547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112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154.72</v>
      </c>
      <c r="C12" s="7">
        <v>2.3208000000000002</v>
      </c>
      <c r="D12" s="7">
        <v>6.38</v>
      </c>
      <c r="E12" s="7">
        <v>4.9800000000000004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280</v>
      </c>
      <c r="C16" s="7">
        <v>4.2</v>
      </c>
      <c r="D16" s="7">
        <v>11.55</v>
      </c>
      <c r="E16" s="7">
        <v>9.02</v>
      </c>
    </row>
    <row r="17" spans="1:5" x14ac:dyDescent="0.2">
      <c r="A17" s="5" t="s">
        <v>23</v>
      </c>
      <c r="B17" s="7">
        <v>77</v>
      </c>
      <c r="C17" s="7">
        <v>1.155</v>
      </c>
      <c r="D17" s="7">
        <v>3.18</v>
      </c>
      <c r="E17" s="7">
        <v>2.48</v>
      </c>
    </row>
    <row r="18" spans="1:5" x14ac:dyDescent="0.2">
      <c r="A18" s="5" t="s">
        <v>24</v>
      </c>
      <c r="B18" s="7">
        <v>419.2</v>
      </c>
      <c r="C18" s="7">
        <v>6.2880000000000003</v>
      </c>
      <c r="D18" s="7">
        <v>17.29</v>
      </c>
      <c r="E18" s="7">
        <v>13.5</v>
      </c>
    </row>
    <row r="19" spans="1:5" x14ac:dyDescent="0.2">
      <c r="A19" s="5" t="s">
        <v>25</v>
      </c>
      <c r="B19" s="7">
        <v>1110.0899999999999</v>
      </c>
      <c r="C19" s="7">
        <v>16.651350000000001</v>
      </c>
      <c r="D19" s="7">
        <v>45.78</v>
      </c>
      <c r="E19" s="7">
        <v>35.76</v>
      </c>
    </row>
    <row r="20" spans="1:5" x14ac:dyDescent="0.2">
      <c r="A20" s="5" t="s">
        <v>26</v>
      </c>
      <c r="B20" s="7">
        <v>149.15</v>
      </c>
      <c r="C20" s="7">
        <v>2.23725</v>
      </c>
      <c r="D20" s="7">
        <v>6.15</v>
      </c>
      <c r="E20" s="7">
        <v>4.8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2190.16</v>
      </c>
      <c r="C27" s="8">
        <v>32.852400000000003</v>
      </c>
      <c r="D27" s="8">
        <v>90.33</v>
      </c>
      <c r="E27" s="8">
        <v>70.540000000000006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65.7</v>
      </c>
      <c r="C30" s="7">
        <v>0.98550000000000004</v>
      </c>
      <c r="D30" s="7">
        <v>2.71</v>
      </c>
      <c r="E30" s="7">
        <v>2.12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65.7</v>
      </c>
      <c r="C33" s="7">
        <v>0.98550000000000004</v>
      </c>
      <c r="D33" s="7">
        <v>2.71</v>
      </c>
      <c r="E33" s="7">
        <v>2.12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77.739999999999995</v>
      </c>
      <c r="C38" s="7">
        <v>1.1660999999999999</v>
      </c>
      <c r="D38" s="7">
        <v>3.21</v>
      </c>
      <c r="E38" s="7">
        <v>2.5</v>
      </c>
    </row>
    <row r="39" spans="1:5" x14ac:dyDescent="0.2">
      <c r="A39" s="4" t="s">
        <v>45</v>
      </c>
      <c r="B39" s="8">
        <v>209.14</v>
      </c>
      <c r="C39" s="8">
        <v>3.1371000000000002</v>
      </c>
      <c r="D39" s="8">
        <v>8.6300000000000008</v>
      </c>
      <c r="E39" s="8">
        <v>6.74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25.76</v>
      </c>
      <c r="C41" s="7">
        <v>0.39</v>
      </c>
      <c r="D41" s="7">
        <v>1.06</v>
      </c>
      <c r="E41" s="7">
        <v>0.83</v>
      </c>
    </row>
    <row r="42" spans="1:5" x14ac:dyDescent="0.2">
      <c r="A42" s="4" t="s">
        <v>48</v>
      </c>
      <c r="B42" s="8">
        <v>25.76</v>
      </c>
      <c r="C42" s="8">
        <v>0.39</v>
      </c>
      <c r="D42" s="8">
        <v>1.06</v>
      </c>
      <c r="E42" s="8">
        <v>0.83</v>
      </c>
    </row>
    <row r="43" spans="1:5" x14ac:dyDescent="0.2">
      <c r="A43" s="4" t="s">
        <v>49</v>
      </c>
      <c r="B43" s="8">
        <v>2425.06</v>
      </c>
      <c r="C43" s="8">
        <v>36.3795</v>
      </c>
      <c r="D43" s="8">
        <v>100.02</v>
      </c>
      <c r="E43" s="8">
        <v>78.11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227.94</v>
      </c>
      <c r="C45" s="7">
        <v>3.4190399999999999</v>
      </c>
      <c r="D45" s="7">
        <v>9.4</v>
      </c>
      <c r="E45" s="7">
        <v>7.34</v>
      </c>
    </row>
    <row r="46" spans="1:5" x14ac:dyDescent="0.2">
      <c r="A46" s="5" t="s">
        <v>52</v>
      </c>
      <c r="B46" s="7">
        <v>42.44</v>
      </c>
      <c r="C46" s="7">
        <v>0.63653000000000004</v>
      </c>
      <c r="D46" s="7">
        <v>1.75</v>
      </c>
      <c r="E46" s="7">
        <v>1.37</v>
      </c>
    </row>
    <row r="47" spans="1:5" x14ac:dyDescent="0.2">
      <c r="A47" s="5" t="s">
        <v>53</v>
      </c>
      <c r="B47" s="7">
        <v>27.53</v>
      </c>
      <c r="C47" s="7">
        <v>0.41299999999999998</v>
      </c>
      <c r="D47" s="7">
        <v>1.1399999999999999</v>
      </c>
      <c r="E47" s="7">
        <v>0.89</v>
      </c>
    </row>
    <row r="48" spans="1:5" x14ac:dyDescent="0.2">
      <c r="A48" s="4" t="s">
        <v>54</v>
      </c>
      <c r="B48" s="8">
        <v>297.90999999999997</v>
      </c>
      <c r="C48" s="8">
        <v>4.4685699999999997</v>
      </c>
      <c r="D48" s="8">
        <v>12.29</v>
      </c>
      <c r="E48" s="8">
        <v>9.6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278.43</v>
      </c>
      <c r="C50" s="7">
        <v>4.17645</v>
      </c>
      <c r="D50" s="7">
        <v>11.48</v>
      </c>
      <c r="E50" s="7">
        <v>8.9700000000000006</v>
      </c>
    </row>
    <row r="51" spans="1:5" x14ac:dyDescent="0.2">
      <c r="A51" s="5" t="s">
        <v>57</v>
      </c>
      <c r="B51" s="7">
        <v>35.1</v>
      </c>
      <c r="C51" s="7">
        <v>0.52656000000000003</v>
      </c>
      <c r="D51" s="7">
        <v>1.45</v>
      </c>
      <c r="E51" s="7">
        <v>1.1299999999999999</v>
      </c>
    </row>
    <row r="52" spans="1:5" x14ac:dyDescent="0.2">
      <c r="A52" s="5" t="s">
        <v>58</v>
      </c>
      <c r="B52" s="7">
        <v>5.3</v>
      </c>
      <c r="C52" s="7">
        <v>7.9439999999999997E-2</v>
      </c>
      <c r="D52" s="7">
        <v>0.22</v>
      </c>
      <c r="E52" s="7">
        <v>0.17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318.83000000000004</v>
      </c>
      <c r="C54" s="8">
        <v>4.7824499999999999</v>
      </c>
      <c r="D54" s="8">
        <v>13.15</v>
      </c>
      <c r="E54" s="8">
        <v>10.27</v>
      </c>
    </row>
    <row r="55" spans="1:5" x14ac:dyDescent="0.2">
      <c r="A55" s="4" t="s">
        <v>61</v>
      </c>
      <c r="B55" s="8">
        <v>616.74</v>
      </c>
      <c r="C55" s="8">
        <v>9.2510200000000005</v>
      </c>
      <c r="D55" s="8">
        <v>25.44</v>
      </c>
      <c r="E55" s="8">
        <v>19.87</v>
      </c>
    </row>
    <row r="56" spans="1:5" x14ac:dyDescent="0.2">
      <c r="A56" s="4" t="s">
        <v>62</v>
      </c>
      <c r="B56" s="8">
        <v>3041.8</v>
      </c>
      <c r="C56" s="8">
        <v>45.630519999999997</v>
      </c>
      <c r="D56" s="8">
        <v>125.46</v>
      </c>
      <c r="E56" s="8">
        <v>97.98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11.93</v>
      </c>
      <c r="C58" s="7">
        <v>0.17901</v>
      </c>
      <c r="D58" s="7">
        <v>0.49</v>
      </c>
      <c r="E58" s="7">
        <v>0.38</v>
      </c>
    </row>
    <row r="59" spans="1:5" x14ac:dyDescent="0.2">
      <c r="A59" s="5" t="s">
        <v>65</v>
      </c>
      <c r="B59" s="7">
        <v>50.7</v>
      </c>
      <c r="C59" s="7">
        <v>0.76049999999999995</v>
      </c>
      <c r="D59" s="7">
        <v>2.09</v>
      </c>
      <c r="E59" s="7">
        <v>1.63</v>
      </c>
    </row>
    <row r="60" spans="1:5" x14ac:dyDescent="0.2">
      <c r="A60" s="4" t="s">
        <v>66</v>
      </c>
      <c r="B60" s="8">
        <v>62.63</v>
      </c>
      <c r="C60" s="8">
        <v>0.93950999999999996</v>
      </c>
      <c r="D60" s="8">
        <v>2.58</v>
      </c>
      <c r="E60" s="8">
        <v>2.0099999999999998</v>
      </c>
    </row>
    <row r="61" spans="1:5" x14ac:dyDescent="0.2">
      <c r="A61" s="4" t="s">
        <v>67</v>
      </c>
      <c r="B61" s="8">
        <v>3104.4300000000003</v>
      </c>
      <c r="C61" s="8">
        <v>46.570030000000003</v>
      </c>
      <c r="D61" s="8">
        <v>128.04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110</v>
      </c>
      <c r="B2" s="2"/>
      <c r="C2" s="2"/>
      <c r="D2" s="2"/>
      <c r="E2" s="2"/>
    </row>
    <row r="3" spans="1:5" x14ac:dyDescent="0.2">
      <c r="A3" s="1" t="s">
        <v>111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112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260.3</v>
      </c>
      <c r="C12" s="7">
        <v>3.2538</v>
      </c>
      <c r="D12" s="7">
        <v>6.78</v>
      </c>
      <c r="E12" s="7">
        <v>5.83</v>
      </c>
    </row>
    <row r="13" spans="1:5" x14ac:dyDescent="0.2">
      <c r="A13" s="5" t="s">
        <v>19</v>
      </c>
      <c r="B13" s="7">
        <v>406.06</v>
      </c>
      <c r="C13" s="7">
        <v>5.0757500000000002</v>
      </c>
      <c r="D13" s="7">
        <v>10.58</v>
      </c>
      <c r="E13" s="7">
        <v>9.09</v>
      </c>
    </row>
    <row r="14" spans="1:5" x14ac:dyDescent="0.2">
      <c r="A14" s="5" t="s">
        <v>20</v>
      </c>
      <c r="B14" s="7">
        <v>196.66</v>
      </c>
      <c r="C14" s="7">
        <v>2.45825</v>
      </c>
      <c r="D14" s="7">
        <v>5.12</v>
      </c>
      <c r="E14" s="7">
        <v>4.4000000000000004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88</v>
      </c>
      <c r="C17" s="7">
        <v>1.1000000000000001</v>
      </c>
      <c r="D17" s="7">
        <v>2.29</v>
      </c>
      <c r="E17" s="7">
        <v>1.97</v>
      </c>
    </row>
    <row r="18" spans="1:5" x14ac:dyDescent="0.2">
      <c r="A18" s="5" t="s">
        <v>24</v>
      </c>
      <c r="B18" s="7">
        <v>368</v>
      </c>
      <c r="C18" s="7">
        <v>4.5999999999999996</v>
      </c>
      <c r="D18" s="7">
        <v>9.59</v>
      </c>
      <c r="E18" s="7">
        <v>8.24</v>
      </c>
    </row>
    <row r="19" spans="1:5" x14ac:dyDescent="0.2">
      <c r="A19" s="5" t="s">
        <v>25</v>
      </c>
      <c r="B19" s="7">
        <v>850</v>
      </c>
      <c r="C19" s="7">
        <v>10.625</v>
      </c>
      <c r="D19" s="7">
        <v>22.15</v>
      </c>
      <c r="E19" s="7">
        <v>19.03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1042.5999999999999</v>
      </c>
      <c r="C26" s="7">
        <v>13.032500000000001</v>
      </c>
      <c r="D26" s="7">
        <v>27.17</v>
      </c>
      <c r="E26" s="7">
        <v>23.34</v>
      </c>
    </row>
    <row r="27" spans="1:5" x14ac:dyDescent="0.2">
      <c r="A27" s="4" t="s">
        <v>33</v>
      </c>
      <c r="B27" s="8">
        <v>3211.62</v>
      </c>
      <c r="C27" s="8">
        <v>40.145299999999999</v>
      </c>
      <c r="D27" s="8">
        <v>83.68</v>
      </c>
      <c r="E27" s="8">
        <v>71.900000000000006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124.2</v>
      </c>
      <c r="C29" s="7">
        <v>1.5525</v>
      </c>
      <c r="D29" s="7">
        <v>3.24</v>
      </c>
      <c r="E29" s="7">
        <v>2.78</v>
      </c>
    </row>
    <row r="30" spans="1:5" x14ac:dyDescent="0.2">
      <c r="A30" s="5" t="s">
        <v>36</v>
      </c>
      <c r="B30" s="7">
        <v>96.35</v>
      </c>
      <c r="C30" s="7">
        <v>1.20438</v>
      </c>
      <c r="D30" s="7">
        <v>2.5099999999999998</v>
      </c>
      <c r="E30" s="7">
        <v>2.16</v>
      </c>
    </row>
    <row r="31" spans="1:5" x14ac:dyDescent="0.2">
      <c r="A31" s="5" t="s">
        <v>37</v>
      </c>
      <c r="B31" s="7">
        <v>155.44999999999999</v>
      </c>
      <c r="C31" s="7">
        <v>1.94313</v>
      </c>
      <c r="D31" s="7">
        <v>4.05</v>
      </c>
      <c r="E31" s="7">
        <v>3.48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96.35</v>
      </c>
      <c r="C33" s="7">
        <v>1.20438</v>
      </c>
      <c r="D33" s="7">
        <v>2.5099999999999998</v>
      </c>
      <c r="E33" s="7">
        <v>2.16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125.11</v>
      </c>
      <c r="C38" s="7">
        <v>1.5638799999999999</v>
      </c>
      <c r="D38" s="7">
        <v>3.26</v>
      </c>
      <c r="E38" s="7">
        <v>2.8</v>
      </c>
    </row>
    <row r="39" spans="1:5" x14ac:dyDescent="0.2">
      <c r="A39" s="4" t="s">
        <v>45</v>
      </c>
      <c r="B39" s="8">
        <v>597.46</v>
      </c>
      <c r="C39" s="8">
        <v>7.4682700000000004</v>
      </c>
      <c r="D39" s="8">
        <v>15.57</v>
      </c>
      <c r="E39" s="8">
        <v>13.38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28.63</v>
      </c>
      <c r="C41" s="7">
        <v>0.36</v>
      </c>
      <c r="D41" s="7">
        <v>0.75</v>
      </c>
      <c r="E41" s="7">
        <v>0.64</v>
      </c>
    </row>
    <row r="42" spans="1:5" x14ac:dyDescent="0.2">
      <c r="A42" s="4" t="s">
        <v>48</v>
      </c>
      <c r="B42" s="8">
        <v>28.63</v>
      </c>
      <c r="C42" s="8">
        <v>0.36</v>
      </c>
      <c r="D42" s="8">
        <v>0.75</v>
      </c>
      <c r="E42" s="8">
        <v>0.64</v>
      </c>
    </row>
    <row r="43" spans="1:5" x14ac:dyDescent="0.2">
      <c r="A43" s="4" t="s">
        <v>49</v>
      </c>
      <c r="B43" s="8">
        <v>3837.71</v>
      </c>
      <c r="C43" s="8">
        <v>47.973570000000002</v>
      </c>
      <c r="D43" s="8">
        <v>100</v>
      </c>
      <c r="E43" s="8">
        <v>85.92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163.38</v>
      </c>
      <c r="C45" s="7">
        <v>2.04223</v>
      </c>
      <c r="D45" s="7">
        <v>4.26</v>
      </c>
      <c r="E45" s="7">
        <v>3.66</v>
      </c>
    </row>
    <row r="46" spans="1:5" x14ac:dyDescent="0.2">
      <c r="A46" s="5" t="s">
        <v>52</v>
      </c>
      <c r="B46" s="7">
        <v>38.950000000000003</v>
      </c>
      <c r="C46" s="7">
        <v>0.4869</v>
      </c>
      <c r="D46" s="7">
        <v>1.01</v>
      </c>
      <c r="E46" s="7">
        <v>0.87</v>
      </c>
    </row>
    <row r="47" spans="1:5" x14ac:dyDescent="0.2">
      <c r="A47" s="5" t="s">
        <v>53</v>
      </c>
      <c r="B47" s="7">
        <v>88.43</v>
      </c>
      <c r="C47" s="7">
        <v>1.1053299999999999</v>
      </c>
      <c r="D47" s="7">
        <v>2.2999999999999998</v>
      </c>
      <c r="E47" s="7">
        <v>1.98</v>
      </c>
    </row>
    <row r="48" spans="1:5" x14ac:dyDescent="0.2">
      <c r="A48" s="4" t="s">
        <v>54</v>
      </c>
      <c r="B48" s="8">
        <v>290.76</v>
      </c>
      <c r="C48" s="8">
        <v>3.6344599999999998</v>
      </c>
      <c r="D48" s="8">
        <v>7.57</v>
      </c>
      <c r="E48" s="8">
        <v>6.51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98.17</v>
      </c>
      <c r="C50" s="7">
        <v>1.2271399999999999</v>
      </c>
      <c r="D50" s="7">
        <v>2.56</v>
      </c>
      <c r="E50" s="7">
        <v>2.2000000000000002</v>
      </c>
    </row>
    <row r="51" spans="1:5" x14ac:dyDescent="0.2">
      <c r="A51" s="5" t="s">
        <v>57</v>
      </c>
      <c r="B51" s="7">
        <v>40.119999999999997</v>
      </c>
      <c r="C51" s="7">
        <v>0.50148999999999999</v>
      </c>
      <c r="D51" s="7">
        <v>1.05</v>
      </c>
      <c r="E51" s="7">
        <v>0.9</v>
      </c>
    </row>
    <row r="52" spans="1:5" x14ac:dyDescent="0.2">
      <c r="A52" s="5" t="s">
        <v>58</v>
      </c>
      <c r="B52" s="7">
        <v>9.65</v>
      </c>
      <c r="C52" s="7">
        <v>0.12062</v>
      </c>
      <c r="D52" s="7">
        <v>0.25</v>
      </c>
      <c r="E52" s="7">
        <v>0.22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147.94</v>
      </c>
      <c r="C54" s="8">
        <v>1.8492500000000001</v>
      </c>
      <c r="D54" s="8">
        <v>3.86</v>
      </c>
      <c r="E54" s="8">
        <v>3.32</v>
      </c>
    </row>
    <row r="55" spans="1:5" x14ac:dyDescent="0.2">
      <c r="A55" s="4" t="s">
        <v>61</v>
      </c>
      <c r="B55" s="8">
        <v>438.7</v>
      </c>
      <c r="C55" s="8">
        <v>5.4837100000000003</v>
      </c>
      <c r="D55" s="8">
        <v>11.43</v>
      </c>
      <c r="E55" s="8">
        <v>9.83</v>
      </c>
    </row>
    <row r="56" spans="1:5" x14ac:dyDescent="0.2">
      <c r="A56" s="4" t="s">
        <v>62</v>
      </c>
      <c r="B56" s="8">
        <v>4276.41</v>
      </c>
      <c r="C56" s="8">
        <v>53.457279999999997</v>
      </c>
      <c r="D56" s="8">
        <v>111.43</v>
      </c>
      <c r="E56" s="8">
        <v>95.75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21.74</v>
      </c>
      <c r="C58" s="7">
        <v>0.27179999999999999</v>
      </c>
      <c r="D58" s="7">
        <v>0.56999999999999995</v>
      </c>
      <c r="E58" s="7">
        <v>0.49</v>
      </c>
    </row>
    <row r="59" spans="1:5" x14ac:dyDescent="0.2">
      <c r="A59" s="5" t="s">
        <v>65</v>
      </c>
      <c r="B59" s="7">
        <v>169</v>
      </c>
      <c r="C59" s="7">
        <v>2.1124999999999998</v>
      </c>
      <c r="D59" s="7">
        <v>4.4000000000000004</v>
      </c>
      <c r="E59" s="7">
        <v>3.78</v>
      </c>
    </row>
    <row r="60" spans="1:5" x14ac:dyDescent="0.2">
      <c r="A60" s="4" t="s">
        <v>66</v>
      </c>
      <c r="B60" s="8">
        <v>190.74</v>
      </c>
      <c r="C60" s="8">
        <v>2.3843000000000001</v>
      </c>
      <c r="D60" s="8">
        <v>4.97</v>
      </c>
      <c r="E60" s="8">
        <v>4.2699999999999996</v>
      </c>
    </row>
    <row r="61" spans="1:5" x14ac:dyDescent="0.2">
      <c r="A61" s="4" t="s">
        <v>67</v>
      </c>
      <c r="B61" s="8">
        <v>4467.1499999999996</v>
      </c>
      <c r="C61" s="8">
        <v>55.84158</v>
      </c>
      <c r="D61" s="8">
        <v>116.4</v>
      </c>
      <c r="E61" s="8">
        <v>100.02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I17" sqref="I17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548</v>
      </c>
      <c r="B2" s="2"/>
      <c r="C2" s="2"/>
      <c r="D2" s="2"/>
      <c r="E2" s="2"/>
    </row>
    <row r="3" spans="1:5" x14ac:dyDescent="0.2">
      <c r="A3" s="1" t="s">
        <v>549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550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130.97999999999999</v>
      </c>
      <c r="C12" s="7">
        <v>1.20903</v>
      </c>
      <c r="D12" s="7">
        <v>4.58</v>
      </c>
      <c r="E12" s="7">
        <v>3.54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325</v>
      </c>
      <c r="C14" s="7">
        <v>3</v>
      </c>
      <c r="D14" s="7">
        <v>11.38</v>
      </c>
      <c r="E14" s="7">
        <v>8.7799999999999994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3.36</v>
      </c>
      <c r="C16" s="7">
        <v>3.1019999999999999E-2</v>
      </c>
      <c r="D16" s="7">
        <v>0.12</v>
      </c>
      <c r="E16" s="7">
        <v>0.09</v>
      </c>
    </row>
    <row r="17" spans="1:5" x14ac:dyDescent="0.2">
      <c r="A17" s="5" t="s">
        <v>23</v>
      </c>
      <c r="B17" s="7">
        <v>110</v>
      </c>
      <c r="C17" s="7">
        <v>1.0154000000000001</v>
      </c>
      <c r="D17" s="7">
        <v>3.85</v>
      </c>
      <c r="E17" s="7">
        <v>2.97</v>
      </c>
    </row>
    <row r="18" spans="1:5" x14ac:dyDescent="0.2">
      <c r="A18" s="5" t="s">
        <v>24</v>
      </c>
      <c r="B18" s="7">
        <v>546.25</v>
      </c>
      <c r="C18" s="7">
        <v>5.0423099999999996</v>
      </c>
      <c r="D18" s="7">
        <v>19.12</v>
      </c>
      <c r="E18" s="7">
        <v>14.75</v>
      </c>
    </row>
    <row r="19" spans="1:5" x14ac:dyDescent="0.2">
      <c r="A19" s="5" t="s">
        <v>25</v>
      </c>
      <c r="B19" s="7">
        <v>885</v>
      </c>
      <c r="C19" s="7">
        <v>8.1692300000000007</v>
      </c>
      <c r="D19" s="7">
        <v>30.98</v>
      </c>
      <c r="E19" s="7">
        <v>23.9</v>
      </c>
    </row>
    <row r="20" spans="1:5" x14ac:dyDescent="0.2">
      <c r="A20" s="5" t="s">
        <v>26</v>
      </c>
      <c r="B20" s="7">
        <v>184.5</v>
      </c>
      <c r="C20" s="7">
        <v>1.7030799999999999</v>
      </c>
      <c r="D20" s="7">
        <v>6.46</v>
      </c>
      <c r="E20" s="7">
        <v>4.9800000000000004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2185.09</v>
      </c>
      <c r="C27" s="8">
        <v>20.170069999999999</v>
      </c>
      <c r="D27" s="8">
        <v>76.489999999999995</v>
      </c>
      <c r="E27" s="8">
        <v>59.01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175.5</v>
      </c>
      <c r="C29" s="7">
        <v>1.62</v>
      </c>
      <c r="D29" s="7">
        <v>6.14</v>
      </c>
      <c r="E29" s="7">
        <v>4.74</v>
      </c>
    </row>
    <row r="30" spans="1:5" x14ac:dyDescent="0.2">
      <c r="A30" s="5" t="s">
        <v>36</v>
      </c>
      <c r="B30" s="7">
        <v>65.55</v>
      </c>
      <c r="C30" s="7">
        <v>0.60507999999999995</v>
      </c>
      <c r="D30" s="7">
        <v>2.29</v>
      </c>
      <c r="E30" s="7">
        <v>1.77</v>
      </c>
    </row>
    <row r="31" spans="1:5" x14ac:dyDescent="0.2">
      <c r="A31" s="5" t="s">
        <v>37</v>
      </c>
      <c r="B31" s="7">
        <v>219.35</v>
      </c>
      <c r="C31" s="7">
        <v>2.0247700000000002</v>
      </c>
      <c r="D31" s="7">
        <v>7.68</v>
      </c>
      <c r="E31" s="7">
        <v>5.92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43.7</v>
      </c>
      <c r="C33" s="7">
        <v>0.40338000000000002</v>
      </c>
      <c r="D33" s="7">
        <v>1.53</v>
      </c>
      <c r="E33" s="7">
        <v>1.18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10.93</v>
      </c>
      <c r="C35" s="7">
        <v>0.10088999999999999</v>
      </c>
      <c r="D35" s="7">
        <v>0.38</v>
      </c>
      <c r="E35" s="7">
        <v>0.3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128.94</v>
      </c>
      <c r="C38" s="7">
        <v>1.1902200000000001</v>
      </c>
      <c r="D38" s="7">
        <v>4.51</v>
      </c>
      <c r="E38" s="7">
        <v>3.48</v>
      </c>
    </row>
    <row r="39" spans="1:5" x14ac:dyDescent="0.2">
      <c r="A39" s="4" t="s">
        <v>45</v>
      </c>
      <c r="B39" s="8">
        <v>643.96999999999991</v>
      </c>
      <c r="C39" s="8">
        <v>5.9443400000000004</v>
      </c>
      <c r="D39" s="8">
        <v>22.53</v>
      </c>
      <c r="E39" s="8">
        <v>17.39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27.83</v>
      </c>
      <c r="C41" s="7">
        <v>0.26</v>
      </c>
      <c r="D41" s="7">
        <v>0.97</v>
      </c>
      <c r="E41" s="7">
        <v>0.75</v>
      </c>
    </row>
    <row r="42" spans="1:5" x14ac:dyDescent="0.2">
      <c r="A42" s="4" t="s">
        <v>48</v>
      </c>
      <c r="B42" s="8">
        <v>27.83</v>
      </c>
      <c r="C42" s="8">
        <v>0.26</v>
      </c>
      <c r="D42" s="8">
        <v>0.97</v>
      </c>
      <c r="E42" s="8">
        <v>0.75</v>
      </c>
    </row>
    <row r="43" spans="1:5" x14ac:dyDescent="0.2">
      <c r="A43" s="4" t="s">
        <v>49</v>
      </c>
      <c r="B43" s="8">
        <v>2856.89</v>
      </c>
      <c r="C43" s="8">
        <v>26.374410000000001</v>
      </c>
      <c r="D43" s="8">
        <v>99.99</v>
      </c>
      <c r="E43" s="8">
        <v>77.150000000000006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174.52</v>
      </c>
      <c r="C45" s="7">
        <v>1.61094</v>
      </c>
      <c r="D45" s="7">
        <v>6.11</v>
      </c>
      <c r="E45" s="7">
        <v>4.71</v>
      </c>
    </row>
    <row r="46" spans="1:5" x14ac:dyDescent="0.2">
      <c r="A46" s="5" t="s">
        <v>52</v>
      </c>
      <c r="B46" s="7">
        <v>18.14</v>
      </c>
      <c r="C46" s="7">
        <v>0.16743</v>
      </c>
      <c r="D46" s="7">
        <v>0.63</v>
      </c>
      <c r="E46" s="7">
        <v>0.49</v>
      </c>
    </row>
    <row r="47" spans="1:5" x14ac:dyDescent="0.2">
      <c r="A47" s="5" t="s">
        <v>53</v>
      </c>
      <c r="B47" s="7">
        <v>13.16</v>
      </c>
      <c r="C47" s="7">
        <v>0.12146</v>
      </c>
      <c r="D47" s="7">
        <v>0.46</v>
      </c>
      <c r="E47" s="7">
        <v>0.36</v>
      </c>
    </row>
    <row r="48" spans="1:5" x14ac:dyDescent="0.2">
      <c r="A48" s="4" t="s">
        <v>54</v>
      </c>
      <c r="B48" s="8">
        <v>205.82000000000002</v>
      </c>
      <c r="C48" s="8">
        <v>1.8998299999999999</v>
      </c>
      <c r="D48" s="8">
        <v>7.2</v>
      </c>
      <c r="E48" s="8">
        <v>5.56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313.64999999999998</v>
      </c>
      <c r="C50" s="7">
        <v>2.8952800000000001</v>
      </c>
      <c r="D50" s="7">
        <v>10.98</v>
      </c>
      <c r="E50" s="7">
        <v>8.4700000000000006</v>
      </c>
    </row>
    <row r="51" spans="1:5" x14ac:dyDescent="0.2">
      <c r="A51" s="5" t="s">
        <v>57</v>
      </c>
      <c r="B51" s="7">
        <v>50.15</v>
      </c>
      <c r="C51" s="7">
        <v>0.46290999999999999</v>
      </c>
      <c r="D51" s="7">
        <v>1.76</v>
      </c>
      <c r="E51" s="7">
        <v>1.35</v>
      </c>
    </row>
    <row r="52" spans="1:5" x14ac:dyDescent="0.2">
      <c r="A52" s="5" t="s">
        <v>58</v>
      </c>
      <c r="B52" s="7">
        <v>2.65</v>
      </c>
      <c r="C52" s="7">
        <v>2.4420000000000001E-2</v>
      </c>
      <c r="D52" s="7">
        <v>0.09</v>
      </c>
      <c r="E52" s="7">
        <v>7.0000000000000007E-2</v>
      </c>
    </row>
    <row r="53" spans="1:5" x14ac:dyDescent="0.2">
      <c r="A53" s="5" t="s">
        <v>59</v>
      </c>
      <c r="B53" s="7">
        <v>193.42</v>
      </c>
      <c r="C53" s="7">
        <v>1.78538</v>
      </c>
      <c r="D53" s="7">
        <v>6.77</v>
      </c>
      <c r="E53" s="7">
        <v>5.22</v>
      </c>
    </row>
    <row r="54" spans="1:5" x14ac:dyDescent="0.2">
      <c r="A54" s="4" t="s">
        <v>60</v>
      </c>
      <c r="B54" s="8">
        <v>559.87</v>
      </c>
      <c r="C54" s="8">
        <v>5.1679899999999996</v>
      </c>
      <c r="D54" s="8">
        <v>19.600000000000001</v>
      </c>
      <c r="E54" s="8">
        <v>15.11</v>
      </c>
    </row>
    <row r="55" spans="1:5" x14ac:dyDescent="0.2">
      <c r="A55" s="4" t="s">
        <v>61</v>
      </c>
      <c r="B55" s="8">
        <v>765.69</v>
      </c>
      <c r="C55" s="8">
        <v>7.0678200000000002</v>
      </c>
      <c r="D55" s="8">
        <v>26.8</v>
      </c>
      <c r="E55" s="8">
        <v>20.67</v>
      </c>
    </row>
    <row r="56" spans="1:5" x14ac:dyDescent="0.2">
      <c r="A56" s="4" t="s">
        <v>62</v>
      </c>
      <c r="B56" s="8">
        <v>3622.58</v>
      </c>
      <c r="C56" s="8">
        <v>33.442230000000002</v>
      </c>
      <c r="D56" s="8">
        <v>126.79</v>
      </c>
      <c r="E56" s="8">
        <v>97.82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5.96</v>
      </c>
      <c r="C58" s="7">
        <v>5.5019999999999999E-2</v>
      </c>
      <c r="D58" s="7">
        <v>0.21</v>
      </c>
      <c r="E58" s="7">
        <v>0.16</v>
      </c>
    </row>
    <row r="59" spans="1:5" x14ac:dyDescent="0.2">
      <c r="A59" s="5" t="s">
        <v>65</v>
      </c>
      <c r="B59" s="7">
        <v>73.94</v>
      </c>
      <c r="C59" s="7">
        <v>0.6825</v>
      </c>
      <c r="D59" s="7">
        <v>2.59</v>
      </c>
      <c r="E59" s="7">
        <v>2</v>
      </c>
    </row>
    <row r="60" spans="1:5" x14ac:dyDescent="0.2">
      <c r="A60" s="4" t="s">
        <v>66</v>
      </c>
      <c r="B60" s="8">
        <v>79.899999999999991</v>
      </c>
      <c r="C60" s="8">
        <v>0.73751999999999995</v>
      </c>
      <c r="D60" s="8">
        <v>2.8</v>
      </c>
      <c r="E60" s="8">
        <v>2.16</v>
      </c>
    </row>
    <row r="61" spans="1:5" x14ac:dyDescent="0.2">
      <c r="A61" s="4" t="s">
        <v>67</v>
      </c>
      <c r="B61" s="8">
        <v>3702.48</v>
      </c>
      <c r="C61" s="8">
        <v>34.179749999999999</v>
      </c>
      <c r="D61" s="8">
        <v>129.59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548</v>
      </c>
      <c r="B2" s="2"/>
      <c r="C2" s="2"/>
      <c r="D2" s="2"/>
      <c r="E2" s="2"/>
    </row>
    <row r="3" spans="1:5" x14ac:dyDescent="0.2">
      <c r="A3" s="1" t="s">
        <v>551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552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298.02999999999997</v>
      </c>
      <c r="C12" s="7">
        <v>1.6557299999999999</v>
      </c>
      <c r="D12" s="7">
        <v>4.62</v>
      </c>
      <c r="E12" s="7">
        <v>3.92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540</v>
      </c>
      <c r="C14" s="7">
        <v>3</v>
      </c>
      <c r="D14" s="7">
        <v>8.3800000000000008</v>
      </c>
      <c r="E14" s="7">
        <v>7.11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88</v>
      </c>
      <c r="C17" s="7">
        <v>0.48887999999999998</v>
      </c>
      <c r="D17" s="7">
        <v>1.37</v>
      </c>
      <c r="E17" s="7">
        <v>1.1599999999999999</v>
      </c>
    </row>
    <row r="18" spans="1:5" x14ac:dyDescent="0.2">
      <c r="A18" s="5" t="s">
        <v>24</v>
      </c>
      <c r="B18" s="7">
        <v>1446</v>
      </c>
      <c r="C18" s="7">
        <v>8.0333400000000008</v>
      </c>
      <c r="D18" s="7">
        <v>22.43</v>
      </c>
      <c r="E18" s="7">
        <v>19.03</v>
      </c>
    </row>
    <row r="19" spans="1:5" x14ac:dyDescent="0.2">
      <c r="A19" s="5" t="s">
        <v>25</v>
      </c>
      <c r="B19" s="7">
        <v>2932</v>
      </c>
      <c r="C19" s="7">
        <v>16.288879999999999</v>
      </c>
      <c r="D19" s="7">
        <v>45.49</v>
      </c>
      <c r="E19" s="7">
        <v>38.58</v>
      </c>
    </row>
    <row r="20" spans="1:5" x14ac:dyDescent="0.2">
      <c r="A20" s="5" t="s">
        <v>26</v>
      </c>
      <c r="B20" s="7">
        <v>571.20000000000005</v>
      </c>
      <c r="C20" s="7">
        <v>3.17334</v>
      </c>
      <c r="D20" s="7">
        <v>8.86</v>
      </c>
      <c r="E20" s="7">
        <v>7.52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5875.23</v>
      </c>
      <c r="C27" s="8">
        <v>32.640169999999998</v>
      </c>
      <c r="D27" s="8">
        <v>91.15</v>
      </c>
      <c r="E27" s="8">
        <v>77.319999999999993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16.2</v>
      </c>
      <c r="C29" s="7">
        <v>0.09</v>
      </c>
      <c r="D29" s="7">
        <v>0.25</v>
      </c>
      <c r="E29" s="7">
        <v>0.21</v>
      </c>
    </row>
    <row r="30" spans="1:5" x14ac:dyDescent="0.2">
      <c r="A30" s="5" t="s">
        <v>36</v>
      </c>
      <c r="B30" s="7">
        <v>176.26</v>
      </c>
      <c r="C30" s="7">
        <v>0.97921999999999998</v>
      </c>
      <c r="D30" s="7">
        <v>2.73</v>
      </c>
      <c r="E30" s="7">
        <v>2.3199999999999998</v>
      </c>
    </row>
    <row r="31" spans="1:5" x14ac:dyDescent="0.2">
      <c r="A31" s="5" t="s">
        <v>37</v>
      </c>
      <c r="B31" s="7">
        <v>63.87</v>
      </c>
      <c r="C31" s="7">
        <v>0.35482999999999998</v>
      </c>
      <c r="D31" s="7">
        <v>0.99</v>
      </c>
      <c r="E31" s="7">
        <v>0.84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216.54</v>
      </c>
      <c r="C38" s="7">
        <v>1.2030000000000001</v>
      </c>
      <c r="D38" s="7">
        <v>3.36</v>
      </c>
      <c r="E38" s="7">
        <v>2.85</v>
      </c>
    </row>
    <row r="39" spans="1:5" x14ac:dyDescent="0.2">
      <c r="A39" s="4" t="s">
        <v>45</v>
      </c>
      <c r="B39" s="8">
        <v>472.86999999999995</v>
      </c>
      <c r="C39" s="8">
        <v>2.6270500000000001</v>
      </c>
      <c r="D39" s="8">
        <v>7.33</v>
      </c>
      <c r="E39" s="8">
        <v>6.22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97.86</v>
      </c>
      <c r="C41" s="7">
        <v>0.54</v>
      </c>
      <c r="D41" s="7">
        <v>1.52</v>
      </c>
      <c r="E41" s="7">
        <v>1.29</v>
      </c>
    </row>
    <row r="42" spans="1:5" x14ac:dyDescent="0.2">
      <c r="A42" s="4" t="s">
        <v>48</v>
      </c>
      <c r="B42" s="8">
        <v>97.86</v>
      </c>
      <c r="C42" s="8">
        <v>0.54</v>
      </c>
      <c r="D42" s="8">
        <v>1.52</v>
      </c>
      <c r="E42" s="8">
        <v>1.29</v>
      </c>
    </row>
    <row r="43" spans="1:5" x14ac:dyDescent="0.2">
      <c r="A43" s="4" t="s">
        <v>49</v>
      </c>
      <c r="B43" s="8">
        <v>6445.9599999999991</v>
      </c>
      <c r="C43" s="8">
        <v>35.807220000000001</v>
      </c>
      <c r="D43" s="8">
        <v>100</v>
      </c>
      <c r="E43" s="8">
        <v>84.83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299.10000000000002</v>
      </c>
      <c r="C45" s="7">
        <v>1.6616899999999999</v>
      </c>
      <c r="D45" s="7">
        <v>4.6399999999999997</v>
      </c>
      <c r="E45" s="7">
        <v>3.94</v>
      </c>
    </row>
    <row r="46" spans="1:5" x14ac:dyDescent="0.2">
      <c r="A46" s="5" t="s">
        <v>52</v>
      </c>
      <c r="B46" s="7">
        <v>186.3</v>
      </c>
      <c r="C46" s="7">
        <v>1.0349900000000001</v>
      </c>
      <c r="D46" s="7">
        <v>2.89</v>
      </c>
      <c r="E46" s="7">
        <v>2.4500000000000002</v>
      </c>
    </row>
    <row r="47" spans="1:5" x14ac:dyDescent="0.2">
      <c r="A47" s="5" t="s">
        <v>53</v>
      </c>
      <c r="B47" s="7">
        <v>46.96</v>
      </c>
      <c r="C47" s="7">
        <v>0.26088</v>
      </c>
      <c r="D47" s="7">
        <v>0.73</v>
      </c>
      <c r="E47" s="7">
        <v>0.62</v>
      </c>
    </row>
    <row r="48" spans="1:5" x14ac:dyDescent="0.2">
      <c r="A48" s="4" t="s">
        <v>54</v>
      </c>
      <c r="B48" s="8">
        <v>532.36</v>
      </c>
      <c r="C48" s="8">
        <v>2.95756</v>
      </c>
      <c r="D48" s="8">
        <v>8.26</v>
      </c>
      <c r="E48" s="8">
        <v>7.01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272.14</v>
      </c>
      <c r="C50" s="7">
        <v>1.5119</v>
      </c>
      <c r="D50" s="7">
        <v>4.22</v>
      </c>
      <c r="E50" s="7">
        <v>3.58</v>
      </c>
    </row>
    <row r="51" spans="1:5" x14ac:dyDescent="0.2">
      <c r="A51" s="5" t="s">
        <v>57</v>
      </c>
      <c r="B51" s="7">
        <v>40.119999999999997</v>
      </c>
      <c r="C51" s="7">
        <v>0.22287999999999999</v>
      </c>
      <c r="D51" s="7">
        <v>0.62</v>
      </c>
      <c r="E51" s="7">
        <v>0.53</v>
      </c>
    </row>
    <row r="52" spans="1:5" x14ac:dyDescent="0.2">
      <c r="A52" s="5" t="s">
        <v>58</v>
      </c>
      <c r="B52" s="7">
        <v>17.25</v>
      </c>
      <c r="C52" s="7">
        <v>9.5829999999999999E-2</v>
      </c>
      <c r="D52" s="7">
        <v>0.27</v>
      </c>
      <c r="E52" s="7">
        <v>0.23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329.51</v>
      </c>
      <c r="C54" s="8">
        <v>1.8306100000000001</v>
      </c>
      <c r="D54" s="8">
        <v>5.1100000000000003</v>
      </c>
      <c r="E54" s="8">
        <v>4.34</v>
      </c>
    </row>
    <row r="55" spans="1:5" x14ac:dyDescent="0.2">
      <c r="A55" s="4" t="s">
        <v>61</v>
      </c>
      <c r="B55" s="8">
        <v>861.87</v>
      </c>
      <c r="C55" s="8">
        <v>4.78817</v>
      </c>
      <c r="D55" s="8">
        <v>13.37</v>
      </c>
      <c r="E55" s="8">
        <v>11.35</v>
      </c>
    </row>
    <row r="56" spans="1:5" x14ac:dyDescent="0.2">
      <c r="A56" s="4" t="s">
        <v>62</v>
      </c>
      <c r="B56" s="8">
        <v>7307.829999999999</v>
      </c>
      <c r="C56" s="8">
        <v>40.595390000000002</v>
      </c>
      <c r="D56" s="8">
        <v>113.37</v>
      </c>
      <c r="E56" s="8">
        <v>96.18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38.869999999999997</v>
      </c>
      <c r="C58" s="7">
        <v>0.21593999999999999</v>
      </c>
      <c r="D58" s="7">
        <v>0.6</v>
      </c>
      <c r="E58" s="7">
        <v>0.51</v>
      </c>
    </row>
    <row r="59" spans="1:5" x14ac:dyDescent="0.2">
      <c r="A59" s="5" t="s">
        <v>65</v>
      </c>
      <c r="B59" s="7">
        <v>253.5</v>
      </c>
      <c r="C59" s="7">
        <v>1.4083300000000001</v>
      </c>
      <c r="D59" s="7">
        <v>3.93</v>
      </c>
      <c r="E59" s="7">
        <v>3.34</v>
      </c>
    </row>
    <row r="60" spans="1:5" x14ac:dyDescent="0.2">
      <c r="A60" s="4" t="s">
        <v>66</v>
      </c>
      <c r="B60" s="8">
        <v>292.37</v>
      </c>
      <c r="C60" s="8">
        <v>1.6242700000000001</v>
      </c>
      <c r="D60" s="8">
        <v>4.53</v>
      </c>
      <c r="E60" s="8">
        <v>3.85</v>
      </c>
    </row>
    <row r="61" spans="1:5" x14ac:dyDescent="0.2">
      <c r="A61" s="4" t="s">
        <v>67</v>
      </c>
      <c r="B61" s="8">
        <v>7600.1999999999989</v>
      </c>
      <c r="C61" s="8">
        <v>42.219659999999998</v>
      </c>
      <c r="D61" s="8">
        <v>117.9</v>
      </c>
      <c r="E61" s="8">
        <v>100.03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546</v>
      </c>
      <c r="B2" s="2"/>
      <c r="C2" s="2"/>
      <c r="D2" s="2"/>
      <c r="E2" s="2"/>
    </row>
    <row r="3" spans="1:5" x14ac:dyDescent="0.2">
      <c r="A3" s="1" t="s">
        <v>553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542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1151.5</v>
      </c>
      <c r="C14" s="7">
        <v>11.515000000000001</v>
      </c>
      <c r="D14" s="7">
        <v>32.5</v>
      </c>
      <c r="E14" s="7">
        <v>29.82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199</v>
      </c>
      <c r="C16" s="7">
        <v>1.99</v>
      </c>
      <c r="D16" s="7">
        <v>5.62</v>
      </c>
      <c r="E16" s="7">
        <v>5.15</v>
      </c>
    </row>
    <row r="17" spans="1:5" x14ac:dyDescent="0.2">
      <c r="A17" s="5" t="s">
        <v>23</v>
      </c>
      <c r="B17" s="7">
        <v>121</v>
      </c>
      <c r="C17" s="7">
        <v>1.21</v>
      </c>
      <c r="D17" s="7">
        <v>3.42</v>
      </c>
      <c r="E17" s="7">
        <v>3.13</v>
      </c>
    </row>
    <row r="18" spans="1:5" x14ac:dyDescent="0.2">
      <c r="A18" s="5" t="s">
        <v>24</v>
      </c>
      <c r="B18" s="7">
        <v>415</v>
      </c>
      <c r="C18" s="7">
        <v>4.1500000000000004</v>
      </c>
      <c r="D18" s="7">
        <v>11.71</v>
      </c>
      <c r="E18" s="7">
        <v>10.75</v>
      </c>
    </row>
    <row r="19" spans="1:5" x14ac:dyDescent="0.2">
      <c r="A19" s="5" t="s">
        <v>25</v>
      </c>
      <c r="B19" s="7">
        <v>957</v>
      </c>
      <c r="C19" s="7">
        <v>9.57</v>
      </c>
      <c r="D19" s="7">
        <v>27.01</v>
      </c>
      <c r="E19" s="7">
        <v>24.79</v>
      </c>
    </row>
    <row r="20" spans="1:5" x14ac:dyDescent="0.2">
      <c r="A20" s="5" t="s">
        <v>26</v>
      </c>
      <c r="B20" s="7">
        <v>63.75</v>
      </c>
      <c r="C20" s="7">
        <v>0.63749999999999996</v>
      </c>
      <c r="D20" s="7">
        <v>1.8</v>
      </c>
      <c r="E20" s="7">
        <v>1.65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57.75</v>
      </c>
      <c r="C23" s="7">
        <v>0.57750000000000001</v>
      </c>
      <c r="D23" s="7">
        <v>1.63</v>
      </c>
      <c r="E23" s="7">
        <v>1.5</v>
      </c>
    </row>
    <row r="24" spans="1:5" x14ac:dyDescent="0.2">
      <c r="A24" s="5" t="s">
        <v>30</v>
      </c>
      <c r="B24" s="7">
        <v>2.52</v>
      </c>
      <c r="C24" s="7">
        <v>2.52E-2</v>
      </c>
      <c r="D24" s="7">
        <v>7.0000000000000007E-2</v>
      </c>
      <c r="E24" s="7">
        <v>7.0000000000000007E-2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2967.52</v>
      </c>
      <c r="C27" s="8">
        <v>29.6752</v>
      </c>
      <c r="D27" s="8">
        <v>83.76</v>
      </c>
      <c r="E27" s="8">
        <v>76.86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90.81</v>
      </c>
      <c r="C30" s="7">
        <v>0.90810000000000002</v>
      </c>
      <c r="D30" s="7">
        <v>2.56</v>
      </c>
      <c r="E30" s="7">
        <v>2.35</v>
      </c>
    </row>
    <row r="31" spans="1:5" x14ac:dyDescent="0.2">
      <c r="A31" s="5" t="s">
        <v>37</v>
      </c>
      <c r="B31" s="7">
        <v>174.97</v>
      </c>
      <c r="C31" s="7">
        <v>1.7497</v>
      </c>
      <c r="D31" s="7">
        <v>4.9400000000000004</v>
      </c>
      <c r="E31" s="7">
        <v>4.53</v>
      </c>
    </row>
    <row r="32" spans="1:5" x14ac:dyDescent="0.2">
      <c r="A32" s="5" t="s">
        <v>38</v>
      </c>
      <c r="B32" s="7">
        <v>59.4</v>
      </c>
      <c r="C32" s="7">
        <v>0.59399999999999997</v>
      </c>
      <c r="D32" s="7">
        <v>1.68</v>
      </c>
      <c r="E32" s="7">
        <v>1.54</v>
      </c>
    </row>
    <row r="33" spans="1:5" x14ac:dyDescent="0.2">
      <c r="A33" s="5" t="s">
        <v>39</v>
      </c>
      <c r="B33" s="7">
        <v>105.94</v>
      </c>
      <c r="C33" s="7">
        <v>1.0593999999999999</v>
      </c>
      <c r="D33" s="7">
        <v>2.99</v>
      </c>
      <c r="E33" s="7">
        <v>2.74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60.54</v>
      </c>
      <c r="C35" s="7">
        <v>0.60540000000000005</v>
      </c>
      <c r="D35" s="7">
        <v>1.71</v>
      </c>
      <c r="E35" s="7">
        <v>1.57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6.48</v>
      </c>
      <c r="C38" s="7">
        <v>6.4799999999999996E-2</v>
      </c>
      <c r="D38" s="7">
        <v>0.18</v>
      </c>
      <c r="E38" s="7">
        <v>0.17</v>
      </c>
    </row>
    <row r="39" spans="1:5" x14ac:dyDescent="0.2">
      <c r="A39" s="4" t="s">
        <v>45</v>
      </c>
      <c r="B39" s="8">
        <v>498.14</v>
      </c>
      <c r="C39" s="8">
        <v>4.9813999999999998</v>
      </c>
      <c r="D39" s="8">
        <v>14.06</v>
      </c>
      <c r="E39" s="8">
        <v>12.9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77.260000000000005</v>
      </c>
      <c r="C41" s="7">
        <v>0.77</v>
      </c>
      <c r="D41" s="7">
        <v>2.1800000000000002</v>
      </c>
      <c r="E41" s="7">
        <v>2</v>
      </c>
    </row>
    <row r="42" spans="1:5" x14ac:dyDescent="0.2">
      <c r="A42" s="4" t="s">
        <v>48</v>
      </c>
      <c r="B42" s="8">
        <v>77.260000000000005</v>
      </c>
      <c r="C42" s="8">
        <v>0.77</v>
      </c>
      <c r="D42" s="8">
        <v>2.1800000000000002</v>
      </c>
      <c r="E42" s="8">
        <v>2</v>
      </c>
    </row>
    <row r="43" spans="1:5" x14ac:dyDescent="0.2">
      <c r="A43" s="4" t="s">
        <v>49</v>
      </c>
      <c r="B43" s="8">
        <v>3542.92</v>
      </c>
      <c r="C43" s="8">
        <v>35.426600000000001</v>
      </c>
      <c r="D43" s="8">
        <v>100</v>
      </c>
      <c r="E43" s="8">
        <v>91.76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67.64</v>
      </c>
      <c r="C50" s="7">
        <v>0.67639000000000005</v>
      </c>
      <c r="D50" s="7">
        <v>1.91</v>
      </c>
      <c r="E50" s="7">
        <v>1.75</v>
      </c>
    </row>
    <row r="51" spans="1:5" x14ac:dyDescent="0.2">
      <c r="A51" s="5" t="s">
        <v>57</v>
      </c>
      <c r="B51" s="7">
        <v>55.16</v>
      </c>
      <c r="C51" s="7">
        <v>0.55164000000000002</v>
      </c>
      <c r="D51" s="7">
        <v>1.56</v>
      </c>
      <c r="E51" s="7">
        <v>1.43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122.8</v>
      </c>
      <c r="C54" s="8">
        <v>1.22803</v>
      </c>
      <c r="D54" s="8">
        <v>3.47</v>
      </c>
      <c r="E54" s="8">
        <v>3.18</v>
      </c>
    </row>
    <row r="55" spans="1:5" x14ac:dyDescent="0.2">
      <c r="A55" s="4" t="s">
        <v>61</v>
      </c>
      <c r="B55" s="8">
        <v>122.8</v>
      </c>
      <c r="C55" s="8">
        <v>1.22803</v>
      </c>
      <c r="D55" s="8">
        <v>3.47</v>
      </c>
      <c r="E55" s="8">
        <v>3.18</v>
      </c>
    </row>
    <row r="56" spans="1:5" x14ac:dyDescent="0.2">
      <c r="A56" s="4" t="s">
        <v>62</v>
      </c>
      <c r="B56" s="8">
        <v>3665.7200000000003</v>
      </c>
      <c r="C56" s="8">
        <v>36.654629999999997</v>
      </c>
      <c r="D56" s="8">
        <v>103.47</v>
      </c>
      <c r="E56" s="8">
        <v>94.94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195.2</v>
      </c>
      <c r="C59" s="7">
        <v>1.9519500000000001</v>
      </c>
      <c r="D59" s="7">
        <v>5.51</v>
      </c>
      <c r="E59" s="7">
        <v>5.0599999999999996</v>
      </c>
    </row>
    <row r="60" spans="1:5" x14ac:dyDescent="0.2">
      <c r="A60" s="4" t="s">
        <v>66</v>
      </c>
      <c r="B60" s="8">
        <v>195.2</v>
      </c>
      <c r="C60" s="8">
        <v>1.9519500000000001</v>
      </c>
      <c r="D60" s="8">
        <v>5.51</v>
      </c>
      <c r="E60" s="8">
        <v>5.0599999999999996</v>
      </c>
    </row>
    <row r="61" spans="1:5" x14ac:dyDescent="0.2">
      <c r="A61" s="4" t="s">
        <v>67</v>
      </c>
      <c r="B61" s="8">
        <v>3860.92</v>
      </c>
      <c r="C61" s="8">
        <v>38.606580000000001</v>
      </c>
      <c r="D61" s="8">
        <v>108.98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J19" sqref="J19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538</v>
      </c>
      <c r="B2" s="2"/>
      <c r="C2" s="2"/>
      <c r="D2" s="2"/>
      <c r="E2" s="2"/>
    </row>
    <row r="3" spans="1:5" x14ac:dyDescent="0.2">
      <c r="A3" s="1" t="s">
        <v>554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235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445.42</v>
      </c>
      <c r="C12" s="7">
        <v>5.9389099999999999</v>
      </c>
      <c r="D12" s="7">
        <v>16.96</v>
      </c>
      <c r="E12" s="7">
        <v>12.32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99</v>
      </c>
      <c r="C17" s="7">
        <v>1.32</v>
      </c>
      <c r="D17" s="7">
        <v>3.77</v>
      </c>
      <c r="E17" s="7">
        <v>2.74</v>
      </c>
    </row>
    <row r="18" spans="1:5" x14ac:dyDescent="0.2">
      <c r="A18" s="5" t="s">
        <v>24</v>
      </c>
      <c r="B18" s="7">
        <v>567</v>
      </c>
      <c r="C18" s="7">
        <v>7.56</v>
      </c>
      <c r="D18" s="7">
        <v>21.58</v>
      </c>
      <c r="E18" s="7">
        <v>15.69</v>
      </c>
    </row>
    <row r="19" spans="1:5" x14ac:dyDescent="0.2">
      <c r="A19" s="5" t="s">
        <v>25</v>
      </c>
      <c r="B19" s="7">
        <v>654</v>
      </c>
      <c r="C19" s="7">
        <v>8.7200000000000006</v>
      </c>
      <c r="D19" s="7">
        <v>24.9</v>
      </c>
      <c r="E19" s="7">
        <v>18.09</v>
      </c>
    </row>
    <row r="20" spans="1:5" x14ac:dyDescent="0.2">
      <c r="A20" s="5" t="s">
        <v>26</v>
      </c>
      <c r="B20" s="7">
        <v>336.68</v>
      </c>
      <c r="C20" s="7">
        <v>4.4890699999999999</v>
      </c>
      <c r="D20" s="7">
        <v>12.82</v>
      </c>
      <c r="E20" s="7">
        <v>9.31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2102.1000000000004</v>
      </c>
      <c r="C27" s="8">
        <v>28.027979999999999</v>
      </c>
      <c r="D27" s="8">
        <v>80.03</v>
      </c>
      <c r="E27" s="8">
        <v>58.15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150.54</v>
      </c>
      <c r="C29" s="7">
        <v>2.0072000000000001</v>
      </c>
      <c r="D29" s="7">
        <v>5.73</v>
      </c>
      <c r="E29" s="7">
        <v>4.16</v>
      </c>
    </row>
    <row r="30" spans="1:5" x14ac:dyDescent="0.2">
      <c r="A30" s="5" t="s">
        <v>36</v>
      </c>
      <c r="B30" s="7">
        <v>63.06</v>
      </c>
      <c r="C30" s="7">
        <v>0.84079999999999999</v>
      </c>
      <c r="D30" s="7">
        <v>2.4</v>
      </c>
      <c r="E30" s="7">
        <v>1.74</v>
      </c>
    </row>
    <row r="31" spans="1:5" x14ac:dyDescent="0.2">
      <c r="A31" s="5" t="s">
        <v>37</v>
      </c>
      <c r="B31" s="7">
        <v>164.35</v>
      </c>
      <c r="C31" s="7">
        <v>2.1913299999999998</v>
      </c>
      <c r="D31" s="7">
        <v>6.26</v>
      </c>
      <c r="E31" s="7">
        <v>4.55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21.02</v>
      </c>
      <c r="C33" s="7">
        <v>0.28027000000000002</v>
      </c>
      <c r="D33" s="7">
        <v>0.8</v>
      </c>
      <c r="E33" s="7">
        <v>0.57999999999999996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92.15</v>
      </c>
      <c r="C38" s="7">
        <v>1.2286699999999999</v>
      </c>
      <c r="D38" s="7">
        <v>3.51</v>
      </c>
      <c r="E38" s="7">
        <v>2.5499999999999998</v>
      </c>
    </row>
    <row r="39" spans="1:5" x14ac:dyDescent="0.2">
      <c r="A39" s="4" t="s">
        <v>45</v>
      </c>
      <c r="B39" s="8">
        <v>491.12</v>
      </c>
      <c r="C39" s="8">
        <v>6.5482699999999996</v>
      </c>
      <c r="D39" s="8">
        <v>18.7</v>
      </c>
      <c r="E39" s="8">
        <v>13.58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33.81</v>
      </c>
      <c r="C41" s="7">
        <v>0.45</v>
      </c>
      <c r="D41" s="7">
        <v>1.29</v>
      </c>
      <c r="E41" s="7">
        <v>0.94</v>
      </c>
    </row>
    <row r="42" spans="1:5" x14ac:dyDescent="0.2">
      <c r="A42" s="4" t="s">
        <v>48</v>
      </c>
      <c r="B42" s="8">
        <v>33.81</v>
      </c>
      <c r="C42" s="8">
        <v>0.45</v>
      </c>
      <c r="D42" s="8">
        <v>1.29</v>
      </c>
      <c r="E42" s="8">
        <v>0.94</v>
      </c>
    </row>
    <row r="43" spans="1:5" x14ac:dyDescent="0.2">
      <c r="A43" s="4" t="s">
        <v>49</v>
      </c>
      <c r="B43" s="8">
        <v>2627.03</v>
      </c>
      <c r="C43" s="8">
        <v>35.026249999999997</v>
      </c>
      <c r="D43" s="8">
        <v>100.02</v>
      </c>
      <c r="E43" s="8">
        <v>72.67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157.1</v>
      </c>
      <c r="C45" s="7">
        <v>2.0946500000000001</v>
      </c>
      <c r="D45" s="7">
        <v>5.98</v>
      </c>
      <c r="E45" s="7">
        <v>4.3499999999999996</v>
      </c>
    </row>
    <row r="46" spans="1:5" x14ac:dyDescent="0.2">
      <c r="A46" s="5" t="s">
        <v>52</v>
      </c>
      <c r="B46" s="7">
        <v>240.89</v>
      </c>
      <c r="C46" s="7">
        <v>3.2118199999999999</v>
      </c>
      <c r="D46" s="7">
        <v>9.17</v>
      </c>
      <c r="E46" s="7">
        <v>6.66</v>
      </c>
    </row>
    <row r="47" spans="1:5" x14ac:dyDescent="0.2">
      <c r="A47" s="5" t="s">
        <v>53</v>
      </c>
      <c r="B47" s="7">
        <v>175.14</v>
      </c>
      <c r="C47" s="7">
        <v>2.3351799999999998</v>
      </c>
      <c r="D47" s="7">
        <v>6.67</v>
      </c>
      <c r="E47" s="7">
        <v>4.84</v>
      </c>
    </row>
    <row r="48" spans="1:5" x14ac:dyDescent="0.2">
      <c r="A48" s="4" t="s">
        <v>54</v>
      </c>
      <c r="B48" s="8">
        <v>573.13</v>
      </c>
      <c r="C48" s="8">
        <v>7.6416500000000003</v>
      </c>
      <c r="D48" s="8">
        <v>21.82</v>
      </c>
      <c r="E48" s="8">
        <v>15.85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68.23</v>
      </c>
      <c r="C50" s="7">
        <v>0.90968000000000004</v>
      </c>
      <c r="D50" s="7">
        <v>2.6</v>
      </c>
      <c r="E50" s="7">
        <v>1.89</v>
      </c>
    </row>
    <row r="51" spans="1:5" x14ac:dyDescent="0.2">
      <c r="A51" s="5" t="s">
        <v>57</v>
      </c>
      <c r="B51" s="7">
        <v>45.13</v>
      </c>
      <c r="C51" s="7">
        <v>0.60179000000000005</v>
      </c>
      <c r="D51" s="7">
        <v>1.72</v>
      </c>
      <c r="E51" s="7">
        <v>1.25</v>
      </c>
    </row>
    <row r="52" spans="1:5" x14ac:dyDescent="0.2">
      <c r="A52" s="5" t="s">
        <v>58</v>
      </c>
      <c r="B52" s="7">
        <v>23.19</v>
      </c>
      <c r="C52" s="7">
        <v>0.30925999999999998</v>
      </c>
      <c r="D52" s="7">
        <v>0.88</v>
      </c>
      <c r="E52" s="7">
        <v>0.64</v>
      </c>
    </row>
    <row r="53" spans="1:5" x14ac:dyDescent="0.2">
      <c r="A53" s="5" t="s">
        <v>59</v>
      </c>
      <c r="B53" s="7">
        <v>131.06</v>
      </c>
      <c r="C53" s="7">
        <v>1.7474099999999999</v>
      </c>
      <c r="D53" s="7">
        <v>4.99</v>
      </c>
      <c r="E53" s="7">
        <v>3.63</v>
      </c>
    </row>
    <row r="54" spans="1:5" x14ac:dyDescent="0.2">
      <c r="A54" s="4" t="s">
        <v>60</v>
      </c>
      <c r="B54" s="8">
        <v>267.61</v>
      </c>
      <c r="C54" s="8">
        <v>3.5681400000000001</v>
      </c>
      <c r="D54" s="8">
        <v>10.19</v>
      </c>
      <c r="E54" s="8">
        <v>7.41</v>
      </c>
    </row>
    <row r="55" spans="1:5" x14ac:dyDescent="0.2">
      <c r="A55" s="4" t="s">
        <v>61</v>
      </c>
      <c r="B55" s="8">
        <v>840.74</v>
      </c>
      <c r="C55" s="8">
        <v>11.20979</v>
      </c>
      <c r="D55" s="8">
        <v>32.01</v>
      </c>
      <c r="E55" s="8">
        <v>23.26</v>
      </c>
    </row>
    <row r="56" spans="1:5" x14ac:dyDescent="0.2">
      <c r="A56" s="4" t="s">
        <v>62</v>
      </c>
      <c r="B56" s="8">
        <v>3467.7700000000004</v>
      </c>
      <c r="C56" s="8">
        <v>46.236040000000003</v>
      </c>
      <c r="D56" s="8">
        <v>132.03</v>
      </c>
      <c r="E56" s="8">
        <v>95.93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52.27</v>
      </c>
      <c r="C58" s="7">
        <v>0.69686999999999999</v>
      </c>
      <c r="D58" s="7">
        <v>1.99</v>
      </c>
      <c r="E58" s="7">
        <v>1.45</v>
      </c>
    </row>
    <row r="59" spans="1:5" x14ac:dyDescent="0.2">
      <c r="A59" s="5" t="s">
        <v>65</v>
      </c>
      <c r="B59" s="7">
        <v>94.85</v>
      </c>
      <c r="C59" s="7">
        <v>1.2646900000000001</v>
      </c>
      <c r="D59" s="7">
        <v>3.61</v>
      </c>
      <c r="E59" s="7">
        <v>2.62</v>
      </c>
    </row>
    <row r="60" spans="1:5" x14ac:dyDescent="0.2">
      <c r="A60" s="4" t="s">
        <v>66</v>
      </c>
      <c r="B60" s="8">
        <v>147.12</v>
      </c>
      <c r="C60" s="8">
        <v>1.96156</v>
      </c>
      <c r="D60" s="8">
        <v>5.6</v>
      </c>
      <c r="E60" s="8">
        <v>4.07</v>
      </c>
    </row>
    <row r="61" spans="1:5" x14ac:dyDescent="0.2">
      <c r="A61" s="4" t="s">
        <v>67</v>
      </c>
      <c r="B61" s="8">
        <v>3614.8900000000003</v>
      </c>
      <c r="C61" s="8">
        <v>48.197600000000001</v>
      </c>
      <c r="D61" s="8">
        <v>137.63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J36" sqref="J36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555</v>
      </c>
      <c r="B2" s="334"/>
      <c r="C2" s="334"/>
      <c r="D2" s="334"/>
      <c r="E2" s="334"/>
    </row>
    <row r="3" spans="1:5" x14ac:dyDescent="0.2">
      <c r="A3" s="1" t="s">
        <v>556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112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1111.53</v>
      </c>
      <c r="C13" s="7">
        <v>0.27788000000000002</v>
      </c>
      <c r="D13" s="7">
        <v>5.35</v>
      </c>
      <c r="E13" s="7">
        <v>3.83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9912.5</v>
      </c>
      <c r="C16" s="7">
        <v>2.4781300000000002</v>
      </c>
      <c r="D16" s="7">
        <v>47.69</v>
      </c>
      <c r="E16" s="7">
        <v>34.17</v>
      </c>
    </row>
    <row r="17" spans="1:5" x14ac:dyDescent="0.2">
      <c r="A17" s="5" t="s">
        <v>23</v>
      </c>
      <c r="B17" s="7">
        <v>132</v>
      </c>
      <c r="C17" s="7">
        <v>3.3000000000000002E-2</v>
      </c>
      <c r="D17" s="7">
        <v>0.64</v>
      </c>
      <c r="E17" s="7">
        <v>0.45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3225.39</v>
      </c>
      <c r="C19" s="7">
        <v>0.80635000000000001</v>
      </c>
      <c r="D19" s="7">
        <v>15.52</v>
      </c>
      <c r="E19" s="7">
        <v>11.12</v>
      </c>
    </row>
    <row r="20" spans="1:5" x14ac:dyDescent="0.2">
      <c r="A20" s="5" t="s">
        <v>26</v>
      </c>
      <c r="B20" s="7">
        <v>1064</v>
      </c>
      <c r="C20" s="7">
        <v>0.26600000000000001</v>
      </c>
      <c r="D20" s="7">
        <v>5.12</v>
      </c>
      <c r="E20" s="7">
        <v>3.67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129</v>
      </c>
      <c r="C23" s="7">
        <v>3.2250000000000001E-2</v>
      </c>
      <c r="D23" s="7">
        <v>0.62</v>
      </c>
      <c r="E23" s="7">
        <v>0.44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3200</v>
      </c>
      <c r="C26" s="7">
        <v>0.8</v>
      </c>
      <c r="D26" s="7">
        <v>15.39</v>
      </c>
      <c r="E26" s="7">
        <v>11.03</v>
      </c>
    </row>
    <row r="27" spans="1:5" x14ac:dyDescent="0.2">
      <c r="A27" s="4" t="s">
        <v>33</v>
      </c>
      <c r="B27" s="8">
        <v>18774.419999999998</v>
      </c>
      <c r="C27" s="8">
        <v>4.6936099999999996</v>
      </c>
      <c r="D27" s="8">
        <v>90.33</v>
      </c>
      <c r="E27" s="8">
        <v>64.709999999999994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563.23</v>
      </c>
      <c r="C30" s="7">
        <v>0.14080999999999999</v>
      </c>
      <c r="D30" s="7">
        <v>2.71</v>
      </c>
      <c r="E30" s="7">
        <v>1.94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157.4</v>
      </c>
      <c r="C32" s="7">
        <v>3.9350000000000003E-2</v>
      </c>
      <c r="D32" s="7">
        <v>0.76</v>
      </c>
      <c r="E32" s="7">
        <v>0.54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944.4</v>
      </c>
      <c r="C38" s="7">
        <v>0.2361</v>
      </c>
      <c r="D38" s="7">
        <v>4.54</v>
      </c>
      <c r="E38" s="7">
        <v>3.26</v>
      </c>
    </row>
    <row r="39" spans="1:5" x14ac:dyDescent="0.2">
      <c r="A39" s="4" t="s">
        <v>45</v>
      </c>
      <c r="B39" s="8">
        <v>1665.0300000000002</v>
      </c>
      <c r="C39" s="8">
        <v>0.41626000000000002</v>
      </c>
      <c r="D39" s="8">
        <v>8.01</v>
      </c>
      <c r="E39" s="8">
        <v>5.74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346.7</v>
      </c>
      <c r="C41" s="7">
        <v>0.08</v>
      </c>
      <c r="D41" s="7">
        <v>1.67</v>
      </c>
      <c r="E41" s="7">
        <v>1.19</v>
      </c>
    </row>
    <row r="42" spans="1:5" x14ac:dyDescent="0.2">
      <c r="A42" s="4" t="s">
        <v>48</v>
      </c>
      <c r="B42" s="8">
        <v>346.7</v>
      </c>
      <c r="C42" s="8">
        <v>0.08</v>
      </c>
      <c r="D42" s="8">
        <v>1.67</v>
      </c>
      <c r="E42" s="8">
        <v>1.19</v>
      </c>
    </row>
    <row r="43" spans="1:5" x14ac:dyDescent="0.2">
      <c r="A43" s="4" t="s">
        <v>49</v>
      </c>
      <c r="B43" s="8">
        <v>20786.149999999998</v>
      </c>
      <c r="C43" s="8">
        <v>5.18987</v>
      </c>
      <c r="D43" s="8">
        <v>100.01</v>
      </c>
      <c r="E43" s="8">
        <v>71.64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342.6</v>
      </c>
      <c r="C45" s="7">
        <v>8.5650000000000004E-2</v>
      </c>
      <c r="D45" s="7">
        <v>1.65</v>
      </c>
      <c r="E45" s="7">
        <v>1.18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339.81</v>
      </c>
      <c r="C47" s="7">
        <v>8.4949999999999998E-2</v>
      </c>
      <c r="D47" s="7">
        <v>1.63</v>
      </c>
      <c r="E47" s="7">
        <v>1.17</v>
      </c>
    </row>
    <row r="48" spans="1:5" x14ac:dyDescent="0.2">
      <c r="A48" s="5" t="s">
        <v>81</v>
      </c>
      <c r="B48" s="7">
        <v>5662.46</v>
      </c>
      <c r="C48" s="7">
        <v>1.4156200000000001</v>
      </c>
      <c r="D48" s="7">
        <v>27.24</v>
      </c>
      <c r="E48" s="7">
        <v>19.52</v>
      </c>
    </row>
    <row r="49" spans="1:5" x14ac:dyDescent="0.2">
      <c r="A49" s="4" t="s">
        <v>54</v>
      </c>
      <c r="B49" s="8">
        <v>6344.87</v>
      </c>
      <c r="C49" s="8">
        <v>1.58622</v>
      </c>
      <c r="D49" s="8">
        <v>30.52</v>
      </c>
      <c r="E49" s="8">
        <v>21.87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500</v>
      </c>
      <c r="C51" s="7">
        <v>0.125</v>
      </c>
      <c r="D51" s="7">
        <v>2.41</v>
      </c>
      <c r="E51" s="7">
        <v>1.72</v>
      </c>
    </row>
    <row r="52" spans="1:5" x14ac:dyDescent="0.2">
      <c r="A52" s="5" t="s">
        <v>83</v>
      </c>
      <c r="B52" s="7">
        <v>60.18</v>
      </c>
      <c r="C52" s="7">
        <v>1.504E-2</v>
      </c>
      <c r="D52" s="7">
        <v>0.28999999999999998</v>
      </c>
      <c r="E52" s="7">
        <v>0.21</v>
      </c>
    </row>
    <row r="53" spans="1:5" x14ac:dyDescent="0.2">
      <c r="A53" s="5" t="s">
        <v>84</v>
      </c>
      <c r="B53" s="7">
        <v>23.89</v>
      </c>
      <c r="C53" s="7">
        <v>5.9699999999999996E-3</v>
      </c>
      <c r="D53" s="7">
        <v>0.11</v>
      </c>
      <c r="E53" s="7">
        <v>0.08</v>
      </c>
    </row>
    <row r="54" spans="1:5" x14ac:dyDescent="0.2">
      <c r="A54" s="5" t="s">
        <v>85</v>
      </c>
      <c r="B54" s="7">
        <v>944.4</v>
      </c>
      <c r="C54" s="7">
        <v>0.2361</v>
      </c>
      <c r="D54" s="7">
        <v>4.54</v>
      </c>
      <c r="E54" s="7">
        <v>3.26</v>
      </c>
    </row>
    <row r="55" spans="1:5" x14ac:dyDescent="0.2">
      <c r="A55" s="4" t="s">
        <v>60</v>
      </c>
      <c r="B55" s="8">
        <v>1528.47</v>
      </c>
      <c r="C55" s="8">
        <v>0.38211000000000001</v>
      </c>
      <c r="D55" s="8">
        <v>7.35</v>
      </c>
      <c r="E55" s="8">
        <v>5.27</v>
      </c>
    </row>
    <row r="56" spans="1:5" x14ac:dyDescent="0.2">
      <c r="A56" s="4" t="s">
        <v>61</v>
      </c>
      <c r="B56" s="8">
        <v>7873.34</v>
      </c>
      <c r="C56" s="8">
        <v>1.9683299999999999</v>
      </c>
      <c r="D56" s="8">
        <v>37.869999999999997</v>
      </c>
      <c r="E56" s="8">
        <v>27.14</v>
      </c>
    </row>
    <row r="57" spans="1:5" x14ac:dyDescent="0.2">
      <c r="A57" s="4" t="s">
        <v>62</v>
      </c>
      <c r="B57" s="8">
        <v>28659.489999999998</v>
      </c>
      <c r="C57" s="8">
        <v>7.1581999999999999</v>
      </c>
      <c r="D57" s="8">
        <v>137.88</v>
      </c>
      <c r="E57" s="8">
        <v>98.78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53.84</v>
      </c>
      <c r="C59" s="7">
        <v>1.346E-2</v>
      </c>
      <c r="D59" s="7">
        <v>0.26</v>
      </c>
      <c r="E59" s="7">
        <v>0.19</v>
      </c>
    </row>
    <row r="60" spans="1:5" x14ac:dyDescent="0.2">
      <c r="A60" s="5" t="s">
        <v>87</v>
      </c>
      <c r="B60" s="7">
        <v>47.85</v>
      </c>
      <c r="C60" s="7">
        <v>1.196E-2</v>
      </c>
      <c r="D60" s="7">
        <v>0.23</v>
      </c>
      <c r="E60" s="7">
        <v>0.16</v>
      </c>
    </row>
    <row r="61" spans="1:5" x14ac:dyDescent="0.2">
      <c r="A61" s="5" t="s">
        <v>88</v>
      </c>
      <c r="B61" s="7">
        <v>251.39</v>
      </c>
      <c r="C61" s="7">
        <v>6.2850000000000003E-2</v>
      </c>
      <c r="D61" s="7">
        <v>1.21</v>
      </c>
      <c r="E61" s="7">
        <v>0.87</v>
      </c>
    </row>
    <row r="62" spans="1:5" x14ac:dyDescent="0.2">
      <c r="A62" s="4" t="s">
        <v>66</v>
      </c>
      <c r="B62" s="8">
        <v>353.08</v>
      </c>
      <c r="C62" s="8">
        <v>8.8270000000000001E-2</v>
      </c>
      <c r="D62" s="8">
        <v>1.7</v>
      </c>
      <c r="E62" s="8">
        <v>1.22</v>
      </c>
    </row>
    <row r="63" spans="1:5" x14ac:dyDescent="0.2">
      <c r="A63" s="4" t="s">
        <v>67</v>
      </c>
      <c r="B63" s="8">
        <v>29012.57</v>
      </c>
      <c r="C63" s="8">
        <v>7.2464700000000004</v>
      </c>
      <c r="D63" s="8">
        <v>139.58000000000001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I26" sqref="I26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557</v>
      </c>
      <c r="B2" s="2"/>
      <c r="C2" s="2"/>
      <c r="D2" s="2"/>
      <c r="E2" s="2"/>
    </row>
    <row r="3" spans="1:5" x14ac:dyDescent="0.2">
      <c r="A3" s="1" t="s">
        <v>558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559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170.84</v>
      </c>
      <c r="C12" s="7">
        <v>3.1061800000000002</v>
      </c>
      <c r="D12" s="7">
        <v>5.22</v>
      </c>
      <c r="E12" s="7">
        <v>4.37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77</v>
      </c>
      <c r="C17" s="7">
        <v>1.4</v>
      </c>
      <c r="D17" s="7">
        <v>2.35</v>
      </c>
      <c r="E17" s="7">
        <v>1.97</v>
      </c>
    </row>
    <row r="18" spans="1:5" x14ac:dyDescent="0.2">
      <c r="A18" s="5" t="s">
        <v>24</v>
      </c>
      <c r="B18" s="7">
        <v>538</v>
      </c>
      <c r="C18" s="7">
        <v>9.7818199999999997</v>
      </c>
      <c r="D18" s="7">
        <v>16.440000000000001</v>
      </c>
      <c r="E18" s="7">
        <v>13.75</v>
      </c>
    </row>
    <row r="19" spans="1:5" x14ac:dyDescent="0.2">
      <c r="A19" s="5" t="s">
        <v>25</v>
      </c>
      <c r="B19" s="7">
        <v>431.88</v>
      </c>
      <c r="C19" s="7">
        <v>7.8523699999999996</v>
      </c>
      <c r="D19" s="7">
        <v>13.19</v>
      </c>
      <c r="E19" s="7">
        <v>11.03</v>
      </c>
    </row>
    <row r="20" spans="1:5" x14ac:dyDescent="0.2">
      <c r="A20" s="5" t="s">
        <v>26</v>
      </c>
      <c r="B20" s="7">
        <v>690.94</v>
      </c>
      <c r="C20" s="7">
        <v>12.562530000000001</v>
      </c>
      <c r="D20" s="7">
        <v>21.11</v>
      </c>
      <c r="E20" s="7">
        <v>17.649999999999999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865.64</v>
      </c>
      <c r="C25" s="7">
        <v>15.738910000000001</v>
      </c>
      <c r="D25" s="7">
        <v>26.45</v>
      </c>
      <c r="E25" s="7">
        <v>22.12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2774.3</v>
      </c>
      <c r="C27" s="8">
        <v>50.441809999999997</v>
      </c>
      <c r="D27" s="8">
        <v>84.76</v>
      </c>
      <c r="E27" s="8">
        <v>70.89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99</v>
      </c>
      <c r="C29" s="7">
        <v>1.8</v>
      </c>
      <c r="D29" s="7">
        <v>3.02</v>
      </c>
      <c r="E29" s="7">
        <v>2.5299999999999998</v>
      </c>
    </row>
    <row r="30" spans="1:5" x14ac:dyDescent="0.2">
      <c r="A30" s="5" t="s">
        <v>36</v>
      </c>
      <c r="B30" s="7">
        <v>83.23</v>
      </c>
      <c r="C30" s="7">
        <v>1.5132699999999999</v>
      </c>
      <c r="D30" s="7">
        <v>2.54</v>
      </c>
      <c r="E30" s="7">
        <v>2.13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77.680000000000007</v>
      </c>
      <c r="C33" s="7">
        <v>1.4123600000000001</v>
      </c>
      <c r="D33" s="7">
        <v>2.37</v>
      </c>
      <c r="E33" s="7">
        <v>1.98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41.61</v>
      </c>
      <c r="C35" s="7">
        <v>0.75654999999999994</v>
      </c>
      <c r="D35" s="7">
        <v>1.27</v>
      </c>
      <c r="E35" s="7">
        <v>1.06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129.85</v>
      </c>
      <c r="C38" s="7">
        <v>2.3609100000000001</v>
      </c>
      <c r="D38" s="7">
        <v>3.97</v>
      </c>
      <c r="E38" s="7">
        <v>3.32</v>
      </c>
    </row>
    <row r="39" spans="1:5" x14ac:dyDescent="0.2">
      <c r="A39" s="4" t="s">
        <v>45</v>
      </c>
      <c r="B39" s="8">
        <v>431.37</v>
      </c>
      <c r="C39" s="8">
        <v>7.8430900000000001</v>
      </c>
      <c r="D39" s="8">
        <v>13.17</v>
      </c>
      <c r="E39" s="8">
        <v>11.02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67.430000000000007</v>
      </c>
      <c r="C41" s="7">
        <v>1.23</v>
      </c>
      <c r="D41" s="7">
        <v>2.06</v>
      </c>
      <c r="E41" s="7">
        <v>1.72</v>
      </c>
    </row>
    <row r="42" spans="1:5" x14ac:dyDescent="0.2">
      <c r="A42" s="4" t="s">
        <v>48</v>
      </c>
      <c r="B42" s="8">
        <v>67.430000000000007</v>
      </c>
      <c r="C42" s="8">
        <v>1.23</v>
      </c>
      <c r="D42" s="8">
        <v>2.06</v>
      </c>
      <c r="E42" s="8">
        <v>1.72</v>
      </c>
    </row>
    <row r="43" spans="1:5" x14ac:dyDescent="0.2">
      <c r="A43" s="4" t="s">
        <v>49</v>
      </c>
      <c r="B43" s="8">
        <v>3273.1</v>
      </c>
      <c r="C43" s="8">
        <v>59.514899999999997</v>
      </c>
      <c r="D43" s="8">
        <v>99.99</v>
      </c>
      <c r="E43" s="8">
        <v>83.63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140.47</v>
      </c>
      <c r="C45" s="7">
        <v>2.5539499999999999</v>
      </c>
      <c r="D45" s="7">
        <v>4.29</v>
      </c>
      <c r="E45" s="7">
        <v>3.59</v>
      </c>
    </row>
    <row r="46" spans="1:5" x14ac:dyDescent="0.2">
      <c r="A46" s="5" t="s">
        <v>52</v>
      </c>
      <c r="B46" s="7">
        <v>85.27</v>
      </c>
      <c r="C46" s="7">
        <v>1.5504500000000001</v>
      </c>
      <c r="D46" s="7">
        <v>2.61</v>
      </c>
      <c r="E46" s="7">
        <v>2.1800000000000002</v>
      </c>
    </row>
    <row r="47" spans="1:5" x14ac:dyDescent="0.2">
      <c r="A47" s="5" t="s">
        <v>53</v>
      </c>
      <c r="B47" s="7">
        <v>24.94</v>
      </c>
      <c r="C47" s="7">
        <v>0.45345000000000002</v>
      </c>
      <c r="D47" s="7">
        <v>0.76</v>
      </c>
      <c r="E47" s="7">
        <v>0.64</v>
      </c>
    </row>
    <row r="48" spans="1:5" x14ac:dyDescent="0.2">
      <c r="A48" s="4" t="s">
        <v>54</v>
      </c>
      <c r="B48" s="8">
        <v>250.68</v>
      </c>
      <c r="C48" s="8">
        <v>4.5578500000000002</v>
      </c>
      <c r="D48" s="8">
        <v>7.66</v>
      </c>
      <c r="E48" s="8">
        <v>6.41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131.25</v>
      </c>
      <c r="C50" s="7">
        <v>2.3863599999999998</v>
      </c>
      <c r="D50" s="7">
        <v>4.01</v>
      </c>
      <c r="E50" s="7">
        <v>3.35</v>
      </c>
    </row>
    <row r="51" spans="1:5" x14ac:dyDescent="0.2">
      <c r="A51" s="5" t="s">
        <v>57</v>
      </c>
      <c r="B51" s="7">
        <v>35.1</v>
      </c>
      <c r="C51" s="7">
        <v>0.63826000000000005</v>
      </c>
      <c r="D51" s="7">
        <v>1.07</v>
      </c>
      <c r="E51" s="7">
        <v>0.9</v>
      </c>
    </row>
    <row r="52" spans="1:5" x14ac:dyDescent="0.2">
      <c r="A52" s="5" t="s">
        <v>58</v>
      </c>
      <c r="B52" s="7">
        <v>8.23</v>
      </c>
      <c r="C52" s="7">
        <v>0.14959</v>
      </c>
      <c r="D52" s="7">
        <v>0.25</v>
      </c>
      <c r="E52" s="7">
        <v>0.21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174.57999999999998</v>
      </c>
      <c r="C54" s="8">
        <v>3.17421</v>
      </c>
      <c r="D54" s="8">
        <v>5.33</v>
      </c>
      <c r="E54" s="8">
        <v>4.46</v>
      </c>
    </row>
    <row r="55" spans="1:5" x14ac:dyDescent="0.2">
      <c r="A55" s="4" t="s">
        <v>61</v>
      </c>
      <c r="B55" s="8">
        <v>425.26</v>
      </c>
      <c r="C55" s="8">
        <v>7.7320599999999997</v>
      </c>
      <c r="D55" s="8">
        <v>12.99</v>
      </c>
      <c r="E55" s="8">
        <v>10.87</v>
      </c>
    </row>
    <row r="56" spans="1:5" x14ac:dyDescent="0.2">
      <c r="A56" s="4" t="s">
        <v>62</v>
      </c>
      <c r="B56" s="8">
        <v>3698.3599999999997</v>
      </c>
      <c r="C56" s="8">
        <v>67.246960000000001</v>
      </c>
      <c r="D56" s="8">
        <v>112.98</v>
      </c>
      <c r="E56" s="8">
        <v>94.5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18.54</v>
      </c>
      <c r="C58" s="7">
        <v>0.33707999999999999</v>
      </c>
      <c r="D58" s="7">
        <v>0.56999999999999995</v>
      </c>
      <c r="E58" s="7">
        <v>0.47</v>
      </c>
    </row>
    <row r="59" spans="1:5" x14ac:dyDescent="0.2">
      <c r="A59" s="5" t="s">
        <v>65</v>
      </c>
      <c r="B59" s="7">
        <v>196.89</v>
      </c>
      <c r="C59" s="7">
        <v>3.5797300000000001</v>
      </c>
      <c r="D59" s="7">
        <v>6.02</v>
      </c>
      <c r="E59" s="7">
        <v>5.03</v>
      </c>
    </row>
    <row r="60" spans="1:5" x14ac:dyDescent="0.2">
      <c r="A60" s="4" t="s">
        <v>66</v>
      </c>
      <c r="B60" s="8">
        <v>215.42999999999998</v>
      </c>
      <c r="C60" s="8">
        <v>3.9168099999999999</v>
      </c>
      <c r="D60" s="8">
        <v>6.59</v>
      </c>
      <c r="E60" s="8">
        <v>5.5</v>
      </c>
    </row>
    <row r="61" spans="1:5" x14ac:dyDescent="0.2">
      <c r="A61" s="4" t="s">
        <v>67</v>
      </c>
      <c r="B61" s="8">
        <v>3913.7899999999995</v>
      </c>
      <c r="C61" s="8">
        <v>71.16377</v>
      </c>
      <c r="D61" s="8">
        <v>119.57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557</v>
      </c>
      <c r="B2" s="2"/>
      <c r="C2" s="2"/>
      <c r="D2" s="2"/>
      <c r="E2" s="2"/>
    </row>
    <row r="3" spans="1:5" x14ac:dyDescent="0.2">
      <c r="A3" s="1" t="s">
        <v>545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560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550.91</v>
      </c>
      <c r="C12" s="7">
        <v>9.4441600000000001</v>
      </c>
      <c r="D12" s="7">
        <v>15.8</v>
      </c>
      <c r="E12" s="7">
        <v>11.06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66</v>
      </c>
      <c r="C17" s="7">
        <v>1.13144</v>
      </c>
      <c r="D17" s="7">
        <v>1.89</v>
      </c>
      <c r="E17" s="7">
        <v>1.32</v>
      </c>
    </row>
    <row r="18" spans="1:5" x14ac:dyDescent="0.2">
      <c r="A18" s="5" t="s">
        <v>24</v>
      </c>
      <c r="B18" s="7">
        <v>430.71</v>
      </c>
      <c r="C18" s="7">
        <v>7.38361</v>
      </c>
      <c r="D18" s="7">
        <v>12.36</v>
      </c>
      <c r="E18" s="7">
        <v>8.64</v>
      </c>
    </row>
    <row r="19" spans="1:5" x14ac:dyDescent="0.2">
      <c r="A19" s="5" t="s">
        <v>25</v>
      </c>
      <c r="B19" s="7">
        <v>1092.3399999999999</v>
      </c>
      <c r="C19" s="7">
        <v>18.725819999999999</v>
      </c>
      <c r="D19" s="7">
        <v>31.34</v>
      </c>
      <c r="E19" s="7">
        <v>21.92</v>
      </c>
    </row>
    <row r="20" spans="1:5" x14ac:dyDescent="0.2">
      <c r="A20" s="5" t="s">
        <v>26</v>
      </c>
      <c r="B20" s="7">
        <v>885.96</v>
      </c>
      <c r="C20" s="7">
        <v>15.187889999999999</v>
      </c>
      <c r="D20" s="7">
        <v>25.42</v>
      </c>
      <c r="E20" s="7">
        <v>17.78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3025.92</v>
      </c>
      <c r="C27" s="8">
        <v>51.872920000000001</v>
      </c>
      <c r="D27" s="8">
        <v>86.81</v>
      </c>
      <c r="E27" s="8">
        <v>60.72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110.83</v>
      </c>
      <c r="C29" s="7">
        <v>1.89994</v>
      </c>
      <c r="D29" s="7">
        <v>3.18</v>
      </c>
      <c r="E29" s="7">
        <v>2.2200000000000002</v>
      </c>
    </row>
    <row r="30" spans="1:5" x14ac:dyDescent="0.2">
      <c r="A30" s="5" t="s">
        <v>36</v>
      </c>
      <c r="B30" s="7">
        <v>90.78</v>
      </c>
      <c r="C30" s="7">
        <v>1.55623</v>
      </c>
      <c r="D30" s="7">
        <v>2.6</v>
      </c>
      <c r="E30" s="7">
        <v>1.82</v>
      </c>
    </row>
    <row r="31" spans="1:5" x14ac:dyDescent="0.2">
      <c r="A31" s="5" t="s">
        <v>37</v>
      </c>
      <c r="B31" s="7">
        <v>23.47</v>
      </c>
      <c r="C31" s="7">
        <v>0.40233999999999998</v>
      </c>
      <c r="D31" s="7">
        <v>0.67</v>
      </c>
      <c r="E31" s="7">
        <v>0.47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139.51</v>
      </c>
      <c r="C38" s="7">
        <v>2.3915999999999999</v>
      </c>
      <c r="D38" s="7">
        <v>4</v>
      </c>
      <c r="E38" s="7">
        <v>2.8</v>
      </c>
    </row>
    <row r="39" spans="1:5" x14ac:dyDescent="0.2">
      <c r="A39" s="4" t="s">
        <v>45</v>
      </c>
      <c r="B39" s="8">
        <v>364.59</v>
      </c>
      <c r="C39" s="8">
        <v>6.2501100000000003</v>
      </c>
      <c r="D39" s="8">
        <v>10.45</v>
      </c>
      <c r="E39" s="8">
        <v>7.31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95.33</v>
      </c>
      <c r="C41" s="7">
        <v>1.64</v>
      </c>
      <c r="D41" s="7">
        <v>2.73</v>
      </c>
      <c r="E41" s="7">
        <v>1.91</v>
      </c>
    </row>
    <row r="42" spans="1:5" x14ac:dyDescent="0.2">
      <c r="A42" s="4" t="s">
        <v>48</v>
      </c>
      <c r="B42" s="8">
        <v>95.33</v>
      </c>
      <c r="C42" s="8">
        <v>1.64</v>
      </c>
      <c r="D42" s="8">
        <v>2.73</v>
      </c>
      <c r="E42" s="8">
        <v>1.91</v>
      </c>
    </row>
    <row r="43" spans="1:5" x14ac:dyDescent="0.2">
      <c r="A43" s="4" t="s">
        <v>49</v>
      </c>
      <c r="B43" s="8">
        <v>3485.84</v>
      </c>
      <c r="C43" s="8">
        <v>59.763030000000001</v>
      </c>
      <c r="D43" s="8">
        <v>99.99</v>
      </c>
      <c r="E43" s="8">
        <v>69.94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336.49</v>
      </c>
      <c r="C45" s="7">
        <v>5.7683999999999997</v>
      </c>
      <c r="D45" s="7">
        <v>9.65</v>
      </c>
      <c r="E45" s="7">
        <v>6.75</v>
      </c>
    </row>
    <row r="46" spans="1:5" x14ac:dyDescent="0.2">
      <c r="A46" s="5" t="s">
        <v>52</v>
      </c>
      <c r="B46" s="7">
        <v>321.92</v>
      </c>
      <c r="C46" s="7">
        <v>5.5186500000000001</v>
      </c>
      <c r="D46" s="7">
        <v>9.24</v>
      </c>
      <c r="E46" s="7">
        <v>6.46</v>
      </c>
    </row>
    <row r="47" spans="1:5" x14ac:dyDescent="0.2">
      <c r="A47" s="5" t="s">
        <v>53</v>
      </c>
      <c r="B47" s="7">
        <v>154.71</v>
      </c>
      <c r="C47" s="7">
        <v>2.6521300000000001</v>
      </c>
      <c r="D47" s="7">
        <v>4.4400000000000004</v>
      </c>
      <c r="E47" s="7">
        <v>3.11</v>
      </c>
    </row>
    <row r="48" spans="1:5" x14ac:dyDescent="0.2">
      <c r="A48" s="4" t="s">
        <v>54</v>
      </c>
      <c r="B48" s="8">
        <v>813.12000000000012</v>
      </c>
      <c r="C48" s="8">
        <v>13.93918</v>
      </c>
      <c r="D48" s="8">
        <v>23.33</v>
      </c>
      <c r="E48" s="8">
        <v>16.32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52.16</v>
      </c>
      <c r="C50" s="7">
        <v>0.89419999999999999</v>
      </c>
      <c r="D50" s="7">
        <v>1.5</v>
      </c>
      <c r="E50" s="7">
        <v>1.05</v>
      </c>
    </row>
    <row r="51" spans="1:5" x14ac:dyDescent="0.2">
      <c r="A51" s="5" t="s">
        <v>57</v>
      </c>
      <c r="B51" s="7">
        <v>30.09</v>
      </c>
      <c r="C51" s="7">
        <v>0.51581999999999995</v>
      </c>
      <c r="D51" s="7">
        <v>0.86</v>
      </c>
      <c r="E51" s="7">
        <v>0.6</v>
      </c>
    </row>
    <row r="52" spans="1:5" x14ac:dyDescent="0.2">
      <c r="A52" s="5" t="s">
        <v>58</v>
      </c>
      <c r="B52" s="7">
        <v>26.47</v>
      </c>
      <c r="C52" s="7">
        <v>0.45378000000000002</v>
      </c>
      <c r="D52" s="7">
        <v>0.76</v>
      </c>
      <c r="E52" s="7">
        <v>0.53</v>
      </c>
    </row>
    <row r="53" spans="1:5" x14ac:dyDescent="0.2">
      <c r="A53" s="5" t="s">
        <v>59</v>
      </c>
      <c r="B53" s="7">
        <v>345.83</v>
      </c>
      <c r="C53" s="7">
        <v>5.9284299999999996</v>
      </c>
      <c r="D53" s="7">
        <v>9.92</v>
      </c>
      <c r="E53" s="7">
        <v>6.94</v>
      </c>
    </row>
    <row r="54" spans="1:5" x14ac:dyDescent="0.2">
      <c r="A54" s="4" t="s">
        <v>60</v>
      </c>
      <c r="B54" s="8">
        <v>454.54999999999995</v>
      </c>
      <c r="C54" s="8">
        <v>7.79223</v>
      </c>
      <c r="D54" s="8">
        <v>13.04</v>
      </c>
      <c r="E54" s="8">
        <v>9.1199999999999992</v>
      </c>
    </row>
    <row r="55" spans="1:5" x14ac:dyDescent="0.2">
      <c r="A55" s="4" t="s">
        <v>61</v>
      </c>
      <c r="B55" s="8">
        <v>1267.67</v>
      </c>
      <c r="C55" s="8">
        <v>21.73141</v>
      </c>
      <c r="D55" s="8">
        <v>36.369999999999997</v>
      </c>
      <c r="E55" s="8">
        <v>25.44</v>
      </c>
    </row>
    <row r="56" spans="1:5" x14ac:dyDescent="0.2">
      <c r="A56" s="4" t="s">
        <v>62</v>
      </c>
      <c r="B56" s="8">
        <v>4753.51</v>
      </c>
      <c r="C56" s="8">
        <v>81.494439999999997</v>
      </c>
      <c r="D56" s="8">
        <v>136.36000000000001</v>
      </c>
      <c r="E56" s="8">
        <v>95.38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59.65</v>
      </c>
      <c r="C58" s="7">
        <v>1.0225299999999999</v>
      </c>
      <c r="D58" s="7">
        <v>1.71</v>
      </c>
      <c r="E58" s="7">
        <v>1.2</v>
      </c>
    </row>
    <row r="59" spans="1:5" x14ac:dyDescent="0.2">
      <c r="A59" s="5" t="s">
        <v>65</v>
      </c>
      <c r="B59" s="7">
        <v>169.17</v>
      </c>
      <c r="C59" s="7">
        <v>2.9000400000000002</v>
      </c>
      <c r="D59" s="7">
        <v>4.8499999999999996</v>
      </c>
      <c r="E59" s="7">
        <v>3.4</v>
      </c>
    </row>
    <row r="60" spans="1:5" x14ac:dyDescent="0.2">
      <c r="A60" s="4" t="s">
        <v>66</v>
      </c>
      <c r="B60" s="8">
        <v>228.82</v>
      </c>
      <c r="C60" s="8">
        <v>3.9225699999999999</v>
      </c>
      <c r="D60" s="8">
        <v>6.56</v>
      </c>
      <c r="E60" s="8">
        <v>4.5999999999999996</v>
      </c>
    </row>
    <row r="61" spans="1:5" x14ac:dyDescent="0.2">
      <c r="A61" s="4" t="s">
        <v>67</v>
      </c>
      <c r="B61" s="8">
        <v>4982.33</v>
      </c>
      <c r="C61" s="8">
        <v>85.417010000000005</v>
      </c>
      <c r="D61" s="8">
        <v>142.91999999999999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557</v>
      </c>
      <c r="B2" s="2"/>
      <c r="C2" s="2"/>
      <c r="D2" s="2"/>
      <c r="E2" s="2"/>
    </row>
    <row r="3" spans="1:5" x14ac:dyDescent="0.2">
      <c r="A3" s="1" t="s">
        <v>561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562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275.93</v>
      </c>
      <c r="C12" s="7">
        <v>5.3405699999999996</v>
      </c>
      <c r="D12" s="7">
        <v>12.66</v>
      </c>
      <c r="E12" s="7">
        <v>10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44</v>
      </c>
      <c r="C17" s="7">
        <v>0.85160000000000002</v>
      </c>
      <c r="D17" s="7">
        <v>2.02</v>
      </c>
      <c r="E17" s="7">
        <v>1.59</v>
      </c>
    </row>
    <row r="18" spans="1:5" x14ac:dyDescent="0.2">
      <c r="A18" s="5" t="s">
        <v>24</v>
      </c>
      <c r="B18" s="7">
        <v>389</v>
      </c>
      <c r="C18" s="7">
        <v>7.5290299999999997</v>
      </c>
      <c r="D18" s="7">
        <v>17.84</v>
      </c>
      <c r="E18" s="7">
        <v>14.09</v>
      </c>
    </row>
    <row r="19" spans="1:5" x14ac:dyDescent="0.2">
      <c r="A19" s="5" t="s">
        <v>25</v>
      </c>
      <c r="B19" s="7">
        <v>674.75</v>
      </c>
      <c r="C19" s="7">
        <v>13.05968</v>
      </c>
      <c r="D19" s="7">
        <v>30.95</v>
      </c>
      <c r="E19" s="7">
        <v>24.45</v>
      </c>
    </row>
    <row r="20" spans="1:5" x14ac:dyDescent="0.2">
      <c r="A20" s="5" t="s">
        <v>26</v>
      </c>
      <c r="B20" s="7">
        <v>483.36</v>
      </c>
      <c r="C20" s="7">
        <v>9.3553499999999996</v>
      </c>
      <c r="D20" s="7">
        <v>22.17</v>
      </c>
      <c r="E20" s="7">
        <v>17.510000000000002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1867.04</v>
      </c>
      <c r="C27" s="8">
        <v>36.136229999999998</v>
      </c>
      <c r="D27" s="8">
        <v>85.64</v>
      </c>
      <c r="E27" s="8">
        <v>67.64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70.8</v>
      </c>
      <c r="C29" s="7">
        <v>1.37032</v>
      </c>
      <c r="D29" s="7">
        <v>3.25</v>
      </c>
      <c r="E29" s="7">
        <v>2.57</v>
      </c>
    </row>
    <row r="30" spans="1:5" x14ac:dyDescent="0.2">
      <c r="A30" s="5" t="s">
        <v>36</v>
      </c>
      <c r="B30" s="7">
        <v>56.01</v>
      </c>
      <c r="C30" s="7">
        <v>1.08406</v>
      </c>
      <c r="D30" s="7">
        <v>2.57</v>
      </c>
      <c r="E30" s="7">
        <v>2.0299999999999998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37.340000000000003</v>
      </c>
      <c r="C33" s="7">
        <v>0.72270999999999996</v>
      </c>
      <c r="D33" s="7">
        <v>1.71</v>
      </c>
      <c r="E33" s="7">
        <v>1.35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9.34</v>
      </c>
      <c r="C35" s="7">
        <v>0.18076999999999999</v>
      </c>
      <c r="D35" s="7">
        <v>0.43</v>
      </c>
      <c r="E35" s="7">
        <v>0.34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124.83</v>
      </c>
      <c r="C38" s="7">
        <v>2.4160599999999999</v>
      </c>
      <c r="D38" s="7">
        <v>5.73</v>
      </c>
      <c r="E38" s="7">
        <v>4.5199999999999996</v>
      </c>
    </row>
    <row r="39" spans="1:5" x14ac:dyDescent="0.2">
      <c r="A39" s="4" t="s">
        <v>45</v>
      </c>
      <c r="B39" s="8">
        <v>298.32</v>
      </c>
      <c r="C39" s="8">
        <v>5.7739200000000004</v>
      </c>
      <c r="D39" s="8">
        <v>13.69</v>
      </c>
      <c r="E39" s="8">
        <v>10.81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14.91</v>
      </c>
      <c r="C41" s="7">
        <v>0.28999999999999998</v>
      </c>
      <c r="D41" s="7">
        <v>0.68</v>
      </c>
      <c r="E41" s="7">
        <v>0.54</v>
      </c>
    </row>
    <row r="42" spans="1:5" x14ac:dyDescent="0.2">
      <c r="A42" s="4" t="s">
        <v>48</v>
      </c>
      <c r="B42" s="8">
        <v>14.91</v>
      </c>
      <c r="C42" s="8">
        <v>0.28999999999999998</v>
      </c>
      <c r="D42" s="8">
        <v>0.68</v>
      </c>
      <c r="E42" s="8">
        <v>0.54</v>
      </c>
    </row>
    <row r="43" spans="1:5" x14ac:dyDescent="0.2">
      <c r="A43" s="4" t="s">
        <v>49</v>
      </c>
      <c r="B43" s="8">
        <v>2180.27</v>
      </c>
      <c r="C43" s="8">
        <v>42.200150000000001</v>
      </c>
      <c r="D43" s="8">
        <v>100.01</v>
      </c>
      <c r="E43" s="8">
        <v>78.989999999999995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73.599999999999994</v>
      </c>
      <c r="C45" s="7">
        <v>1.4245099999999999</v>
      </c>
      <c r="D45" s="7">
        <v>3.38</v>
      </c>
      <c r="E45" s="7">
        <v>2.67</v>
      </c>
    </row>
    <row r="46" spans="1:5" x14ac:dyDescent="0.2">
      <c r="A46" s="5" t="s">
        <v>52</v>
      </c>
      <c r="B46" s="7">
        <v>64.61</v>
      </c>
      <c r="C46" s="7">
        <v>1.2504299999999999</v>
      </c>
      <c r="D46" s="7">
        <v>2.96</v>
      </c>
      <c r="E46" s="7">
        <v>2.34</v>
      </c>
    </row>
    <row r="47" spans="1:5" x14ac:dyDescent="0.2">
      <c r="A47" s="5" t="s">
        <v>53</v>
      </c>
      <c r="B47" s="7">
        <v>115.8</v>
      </c>
      <c r="C47" s="7">
        <v>2.2412299999999998</v>
      </c>
      <c r="D47" s="7">
        <v>5.31</v>
      </c>
      <c r="E47" s="7">
        <v>4.2</v>
      </c>
    </row>
    <row r="48" spans="1:5" x14ac:dyDescent="0.2">
      <c r="A48" s="4" t="s">
        <v>54</v>
      </c>
      <c r="B48" s="8">
        <v>254.01</v>
      </c>
      <c r="C48" s="8">
        <v>4.9161700000000002</v>
      </c>
      <c r="D48" s="8">
        <v>11.65</v>
      </c>
      <c r="E48" s="8">
        <v>9.2100000000000009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102.93</v>
      </c>
      <c r="C50" s="7">
        <v>1.9921899999999999</v>
      </c>
      <c r="D50" s="7">
        <v>4.72</v>
      </c>
      <c r="E50" s="7">
        <v>3.73</v>
      </c>
    </row>
    <row r="51" spans="1:5" x14ac:dyDescent="0.2">
      <c r="A51" s="5" t="s">
        <v>57</v>
      </c>
      <c r="B51" s="7">
        <v>20.059999999999999</v>
      </c>
      <c r="C51" s="7">
        <v>0.38824999999999998</v>
      </c>
      <c r="D51" s="7">
        <v>0.92</v>
      </c>
      <c r="E51" s="7">
        <v>0.73</v>
      </c>
    </row>
    <row r="52" spans="1:5" x14ac:dyDescent="0.2">
      <c r="A52" s="5" t="s">
        <v>58</v>
      </c>
      <c r="B52" s="7">
        <v>10.36</v>
      </c>
      <c r="C52" s="7">
        <v>0.20044000000000001</v>
      </c>
      <c r="D52" s="7">
        <v>0.48</v>
      </c>
      <c r="E52" s="7">
        <v>0.38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133.35</v>
      </c>
      <c r="C54" s="8">
        <v>2.5808800000000001</v>
      </c>
      <c r="D54" s="8">
        <v>6.12</v>
      </c>
      <c r="E54" s="8">
        <v>4.84</v>
      </c>
    </row>
    <row r="55" spans="1:5" x14ac:dyDescent="0.2">
      <c r="A55" s="4" t="s">
        <v>61</v>
      </c>
      <c r="B55" s="8">
        <v>387.36</v>
      </c>
      <c r="C55" s="8">
        <v>7.4970499999999998</v>
      </c>
      <c r="D55" s="8">
        <v>17.77</v>
      </c>
      <c r="E55" s="8">
        <v>14.05</v>
      </c>
    </row>
    <row r="56" spans="1:5" x14ac:dyDescent="0.2">
      <c r="A56" s="4" t="s">
        <v>62</v>
      </c>
      <c r="B56" s="8">
        <v>2567.63</v>
      </c>
      <c r="C56" s="8">
        <v>49.697200000000002</v>
      </c>
      <c r="D56" s="8">
        <v>117.78</v>
      </c>
      <c r="E56" s="8">
        <v>93.04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23.34</v>
      </c>
      <c r="C58" s="7">
        <v>0.45165</v>
      </c>
      <c r="D58" s="7">
        <v>1.07</v>
      </c>
      <c r="E58" s="7">
        <v>0.85</v>
      </c>
    </row>
    <row r="59" spans="1:5" x14ac:dyDescent="0.2">
      <c r="A59" s="5" t="s">
        <v>65</v>
      </c>
      <c r="B59" s="7">
        <v>169</v>
      </c>
      <c r="C59" s="7">
        <v>3.2709700000000002</v>
      </c>
      <c r="D59" s="7">
        <v>7.75</v>
      </c>
      <c r="E59" s="7">
        <v>6.12</v>
      </c>
    </row>
    <row r="60" spans="1:5" x14ac:dyDescent="0.2">
      <c r="A60" s="4" t="s">
        <v>66</v>
      </c>
      <c r="B60" s="8">
        <v>192.34</v>
      </c>
      <c r="C60" s="8">
        <v>3.72262</v>
      </c>
      <c r="D60" s="8">
        <v>8.82</v>
      </c>
      <c r="E60" s="8">
        <v>6.97</v>
      </c>
    </row>
    <row r="61" spans="1:5" x14ac:dyDescent="0.2">
      <c r="A61" s="4" t="s">
        <v>67</v>
      </c>
      <c r="B61" s="8">
        <v>2759.9700000000003</v>
      </c>
      <c r="C61" s="8">
        <v>53.419820000000001</v>
      </c>
      <c r="D61" s="8">
        <v>126.6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557</v>
      </c>
      <c r="B2" s="2"/>
      <c r="C2" s="2"/>
      <c r="D2" s="2"/>
      <c r="E2" s="2"/>
    </row>
    <row r="3" spans="1:5" x14ac:dyDescent="0.2">
      <c r="A3" s="1" t="s">
        <v>563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564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463.19</v>
      </c>
      <c r="C12" s="7">
        <v>9.2637999999999998</v>
      </c>
      <c r="D12" s="7">
        <v>18.07</v>
      </c>
      <c r="E12" s="7">
        <v>13.55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66</v>
      </c>
      <c r="C17" s="7">
        <v>1.32</v>
      </c>
      <c r="D17" s="7">
        <v>2.57</v>
      </c>
      <c r="E17" s="7">
        <v>1.93</v>
      </c>
    </row>
    <row r="18" spans="1:5" x14ac:dyDescent="0.2">
      <c r="A18" s="5" t="s">
        <v>24</v>
      </c>
      <c r="B18" s="7">
        <v>301.5</v>
      </c>
      <c r="C18" s="7">
        <v>6.03</v>
      </c>
      <c r="D18" s="7">
        <v>11.76</v>
      </c>
      <c r="E18" s="7">
        <v>8.82</v>
      </c>
    </row>
    <row r="19" spans="1:5" x14ac:dyDescent="0.2">
      <c r="A19" s="5" t="s">
        <v>25</v>
      </c>
      <c r="B19" s="7">
        <v>596</v>
      </c>
      <c r="C19" s="7">
        <v>11.92</v>
      </c>
      <c r="D19" s="7">
        <v>23.25</v>
      </c>
      <c r="E19" s="7">
        <v>17.440000000000001</v>
      </c>
    </row>
    <row r="20" spans="1:5" x14ac:dyDescent="0.2">
      <c r="A20" s="5" t="s">
        <v>26</v>
      </c>
      <c r="B20" s="7">
        <v>642.32000000000005</v>
      </c>
      <c r="C20" s="7">
        <v>12.846399999999999</v>
      </c>
      <c r="D20" s="7">
        <v>25.06</v>
      </c>
      <c r="E20" s="7">
        <v>18.79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2069.0100000000002</v>
      </c>
      <c r="C27" s="8">
        <v>41.380200000000002</v>
      </c>
      <c r="D27" s="8">
        <v>80.709999999999994</v>
      </c>
      <c r="E27" s="8">
        <v>60.53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94.5</v>
      </c>
      <c r="C29" s="7">
        <v>1.89</v>
      </c>
      <c r="D29" s="7">
        <v>3.69</v>
      </c>
      <c r="E29" s="7">
        <v>2.76</v>
      </c>
    </row>
    <row r="30" spans="1:5" x14ac:dyDescent="0.2">
      <c r="A30" s="5" t="s">
        <v>36</v>
      </c>
      <c r="B30" s="7">
        <v>62.07</v>
      </c>
      <c r="C30" s="7">
        <v>1.2414000000000001</v>
      </c>
      <c r="D30" s="7">
        <v>2.42</v>
      </c>
      <c r="E30" s="7">
        <v>1.82</v>
      </c>
    </row>
    <row r="31" spans="1:5" x14ac:dyDescent="0.2">
      <c r="A31" s="5" t="s">
        <v>37</v>
      </c>
      <c r="B31" s="7">
        <v>100.69</v>
      </c>
      <c r="C31" s="7">
        <v>2.0137999999999998</v>
      </c>
      <c r="D31" s="7">
        <v>3.93</v>
      </c>
      <c r="E31" s="7">
        <v>2.95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99.31</v>
      </c>
      <c r="C33" s="7">
        <v>1.9862</v>
      </c>
      <c r="D33" s="7">
        <v>3.87</v>
      </c>
      <c r="E33" s="7">
        <v>2.91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120.07</v>
      </c>
      <c r="C38" s="7">
        <v>2.4014000000000002</v>
      </c>
      <c r="D38" s="7">
        <v>4.68</v>
      </c>
      <c r="E38" s="7">
        <v>3.51</v>
      </c>
    </row>
    <row r="39" spans="1:5" x14ac:dyDescent="0.2">
      <c r="A39" s="4" t="s">
        <v>45</v>
      </c>
      <c r="B39" s="8">
        <v>476.64</v>
      </c>
      <c r="C39" s="8">
        <v>9.5327999999999999</v>
      </c>
      <c r="D39" s="8">
        <v>18.59</v>
      </c>
      <c r="E39" s="8">
        <v>13.95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17.649999999999999</v>
      </c>
      <c r="C41" s="7">
        <v>0.36</v>
      </c>
      <c r="D41" s="7">
        <v>0.69</v>
      </c>
      <c r="E41" s="7">
        <v>0.52</v>
      </c>
    </row>
    <row r="42" spans="1:5" x14ac:dyDescent="0.2">
      <c r="A42" s="4" t="s">
        <v>48</v>
      </c>
      <c r="B42" s="8">
        <v>17.649999999999999</v>
      </c>
      <c r="C42" s="8">
        <v>0.36</v>
      </c>
      <c r="D42" s="8">
        <v>0.69</v>
      </c>
      <c r="E42" s="8">
        <v>0.52</v>
      </c>
    </row>
    <row r="43" spans="1:5" x14ac:dyDescent="0.2">
      <c r="A43" s="4" t="s">
        <v>49</v>
      </c>
      <c r="B43" s="8">
        <v>2563.3000000000002</v>
      </c>
      <c r="C43" s="8">
        <v>51.273000000000003</v>
      </c>
      <c r="D43" s="8">
        <v>99.99</v>
      </c>
      <c r="E43" s="8">
        <v>75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132.1</v>
      </c>
      <c r="C45" s="7">
        <v>2.6419999999999999</v>
      </c>
      <c r="D45" s="7">
        <v>5.15</v>
      </c>
      <c r="E45" s="7">
        <v>3.86</v>
      </c>
    </row>
    <row r="46" spans="1:5" x14ac:dyDescent="0.2">
      <c r="A46" s="5" t="s">
        <v>52</v>
      </c>
      <c r="B46" s="7">
        <v>239.12</v>
      </c>
      <c r="C46" s="7">
        <v>4.78233</v>
      </c>
      <c r="D46" s="7">
        <v>9.33</v>
      </c>
      <c r="E46" s="7">
        <v>7</v>
      </c>
    </row>
    <row r="47" spans="1:5" x14ac:dyDescent="0.2">
      <c r="A47" s="5" t="s">
        <v>53</v>
      </c>
      <c r="B47" s="7">
        <v>163.52000000000001</v>
      </c>
      <c r="C47" s="7">
        <v>3.2704800000000001</v>
      </c>
      <c r="D47" s="7">
        <v>6.38</v>
      </c>
      <c r="E47" s="7">
        <v>4.78</v>
      </c>
    </row>
    <row r="48" spans="1:5" x14ac:dyDescent="0.2">
      <c r="A48" s="4" t="s">
        <v>54</v>
      </c>
      <c r="B48" s="8">
        <v>534.74</v>
      </c>
      <c r="C48" s="8">
        <v>10.69481</v>
      </c>
      <c r="D48" s="8">
        <v>20.86</v>
      </c>
      <c r="E48" s="8">
        <v>15.64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30.09</v>
      </c>
      <c r="C51" s="7">
        <v>0.60179000000000005</v>
      </c>
      <c r="D51" s="7">
        <v>1.17</v>
      </c>
      <c r="E51" s="7">
        <v>0.88</v>
      </c>
    </row>
    <row r="52" spans="1:5" x14ac:dyDescent="0.2">
      <c r="A52" s="5" t="s">
        <v>58</v>
      </c>
      <c r="B52" s="7">
        <v>19.649999999999999</v>
      </c>
      <c r="C52" s="7">
        <v>0.39299000000000001</v>
      </c>
      <c r="D52" s="7">
        <v>0.77</v>
      </c>
      <c r="E52" s="7">
        <v>0.56999999999999995</v>
      </c>
    </row>
    <row r="53" spans="1:5" x14ac:dyDescent="0.2">
      <c r="A53" s="5" t="s">
        <v>59</v>
      </c>
      <c r="B53" s="7">
        <v>131.06</v>
      </c>
      <c r="C53" s="7">
        <v>2.6211199999999999</v>
      </c>
      <c r="D53" s="7">
        <v>5.1100000000000003</v>
      </c>
      <c r="E53" s="7">
        <v>3.83</v>
      </c>
    </row>
    <row r="54" spans="1:5" x14ac:dyDescent="0.2">
      <c r="A54" s="4" t="s">
        <v>60</v>
      </c>
      <c r="B54" s="8">
        <v>180.8</v>
      </c>
      <c r="C54" s="8">
        <v>3.6158999999999999</v>
      </c>
      <c r="D54" s="8">
        <v>7.05</v>
      </c>
      <c r="E54" s="8">
        <v>5.28</v>
      </c>
    </row>
    <row r="55" spans="1:5" x14ac:dyDescent="0.2">
      <c r="A55" s="4" t="s">
        <v>61</v>
      </c>
      <c r="B55" s="8">
        <v>715.54</v>
      </c>
      <c r="C55" s="8">
        <v>14.31071</v>
      </c>
      <c r="D55" s="8">
        <v>27.91</v>
      </c>
      <c r="E55" s="8">
        <v>20.92</v>
      </c>
    </row>
    <row r="56" spans="1:5" x14ac:dyDescent="0.2">
      <c r="A56" s="4" t="s">
        <v>62</v>
      </c>
      <c r="B56" s="8">
        <v>3278.84</v>
      </c>
      <c r="C56" s="8">
        <v>65.583709999999996</v>
      </c>
      <c r="D56" s="8">
        <v>127.9</v>
      </c>
      <c r="E56" s="8">
        <v>95.92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44.28</v>
      </c>
      <c r="C58" s="7">
        <v>0.88553000000000004</v>
      </c>
      <c r="D58" s="7">
        <v>1.73</v>
      </c>
      <c r="E58" s="7">
        <v>1.3</v>
      </c>
    </row>
    <row r="59" spans="1:5" x14ac:dyDescent="0.2">
      <c r="A59" s="5" t="s">
        <v>65</v>
      </c>
      <c r="B59" s="7">
        <v>94.85</v>
      </c>
      <c r="C59" s="7">
        <v>1.8970400000000001</v>
      </c>
      <c r="D59" s="7">
        <v>3.7</v>
      </c>
      <c r="E59" s="7">
        <v>2.78</v>
      </c>
    </row>
    <row r="60" spans="1:5" x14ac:dyDescent="0.2">
      <c r="A60" s="4" t="s">
        <v>66</v>
      </c>
      <c r="B60" s="8">
        <v>139.13</v>
      </c>
      <c r="C60" s="8">
        <v>2.7825700000000002</v>
      </c>
      <c r="D60" s="8">
        <v>5.43</v>
      </c>
      <c r="E60" s="8">
        <v>4.08</v>
      </c>
    </row>
    <row r="61" spans="1:5" x14ac:dyDescent="0.2">
      <c r="A61" s="4" t="s">
        <v>67</v>
      </c>
      <c r="B61" s="8">
        <v>3417.9700000000003</v>
      </c>
      <c r="C61" s="8">
        <v>68.366280000000003</v>
      </c>
      <c r="D61" s="8">
        <v>133.33000000000001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75"/>
  <sheetViews>
    <sheetView showGridLines="0" zoomScaleNormal="100" workbookViewId="0">
      <selection activeCell="G17" sqref="G17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565</v>
      </c>
      <c r="B2" s="9"/>
      <c r="C2" s="9"/>
      <c r="D2" s="9"/>
    </row>
    <row r="3" spans="1:4" x14ac:dyDescent="0.25">
      <c r="A3" s="41" t="s">
        <v>245</v>
      </c>
      <c r="B3" s="9"/>
      <c r="C3" s="9"/>
      <c r="D3" s="9"/>
    </row>
    <row r="4" spans="1:4" x14ac:dyDescent="0.25">
      <c r="A4" s="41" t="s">
        <v>246</v>
      </c>
      <c r="B4" s="9"/>
      <c r="C4" s="9"/>
      <c r="D4" s="9"/>
    </row>
    <row r="5" spans="1:4" x14ac:dyDescent="0.25">
      <c r="A5" s="41" t="s">
        <v>566</v>
      </c>
      <c r="B5" s="9"/>
      <c r="C5" s="9"/>
      <c r="D5" s="9"/>
    </row>
    <row r="6" spans="1:4" ht="13.5" thickBot="1" x14ac:dyDescent="0.3">
      <c r="A6" s="11" t="s">
        <v>145</v>
      </c>
      <c r="B6" s="64">
        <v>32000</v>
      </c>
      <c r="C6" s="42" t="s">
        <v>146</v>
      </c>
    </row>
    <row r="7" spans="1:4" x14ac:dyDescent="0.25">
      <c r="A7" s="14"/>
      <c r="B7" s="65" t="s">
        <v>147</v>
      </c>
      <c r="C7" s="16">
        <v>44256</v>
      </c>
      <c r="D7" s="43" t="s">
        <v>149</v>
      </c>
    </row>
    <row r="8" spans="1:4" x14ac:dyDescent="0.25">
      <c r="A8" s="44" t="s">
        <v>9</v>
      </c>
      <c r="D8" s="45" t="s">
        <v>150</v>
      </c>
    </row>
    <row r="9" spans="1:4" ht="13.5" thickBot="1" x14ac:dyDescent="0.3">
      <c r="A9" s="20"/>
      <c r="B9" s="46" t="s">
        <v>151</v>
      </c>
      <c r="C9" s="46" t="s">
        <v>567</v>
      </c>
      <c r="D9" s="47" t="s">
        <v>153</v>
      </c>
    </row>
    <row r="10" spans="1:4" x14ac:dyDescent="0.25">
      <c r="A10" s="44" t="s">
        <v>154</v>
      </c>
      <c r="B10" s="49"/>
    </row>
    <row r="11" spans="1:4" x14ac:dyDescent="0.25">
      <c r="A11" s="48" t="s">
        <v>485</v>
      </c>
      <c r="B11" s="49">
        <v>0</v>
      </c>
      <c r="C11" s="49">
        <v>0</v>
      </c>
      <c r="D11" s="23">
        <v>0</v>
      </c>
    </row>
    <row r="12" spans="1:4" x14ac:dyDescent="0.25">
      <c r="A12" s="48" t="s">
        <v>486</v>
      </c>
      <c r="B12" s="10">
        <v>0</v>
      </c>
      <c r="C12" s="10">
        <v>0</v>
      </c>
      <c r="D12" s="23">
        <v>0</v>
      </c>
    </row>
    <row r="13" spans="1:4" x14ac:dyDescent="0.25">
      <c r="A13" s="48" t="s">
        <v>487</v>
      </c>
      <c r="B13" s="49"/>
      <c r="C13" s="49"/>
      <c r="D13" s="23"/>
    </row>
    <row r="14" spans="1:4" x14ac:dyDescent="0.25">
      <c r="A14" s="48" t="s">
        <v>488</v>
      </c>
      <c r="B14" s="49">
        <v>0</v>
      </c>
      <c r="C14" s="49">
        <v>0</v>
      </c>
      <c r="D14" s="23">
        <v>0</v>
      </c>
    </row>
    <row r="15" spans="1:4" x14ac:dyDescent="0.25">
      <c r="A15" s="48" t="s">
        <v>489</v>
      </c>
      <c r="B15" s="49">
        <v>0</v>
      </c>
      <c r="C15" s="49">
        <v>0</v>
      </c>
      <c r="D15" s="23">
        <v>0</v>
      </c>
    </row>
    <row r="16" spans="1:4" x14ac:dyDescent="0.25">
      <c r="A16" s="48" t="s">
        <v>490</v>
      </c>
      <c r="B16" s="49">
        <v>0</v>
      </c>
      <c r="C16" s="49">
        <v>0</v>
      </c>
      <c r="D16" s="23">
        <v>0</v>
      </c>
    </row>
    <row r="17" spans="1:4" x14ac:dyDescent="0.25">
      <c r="A17" s="48" t="s">
        <v>491</v>
      </c>
      <c r="B17" s="49">
        <v>0</v>
      </c>
      <c r="C17" s="49">
        <v>0</v>
      </c>
      <c r="D17" s="23">
        <v>0</v>
      </c>
    </row>
    <row r="18" spans="1:4" x14ac:dyDescent="0.25">
      <c r="A18" s="42" t="s">
        <v>492</v>
      </c>
      <c r="B18" s="49">
        <v>10790</v>
      </c>
      <c r="C18" s="49">
        <v>6.74</v>
      </c>
      <c r="D18" s="23">
        <v>0.55937667440108074</v>
      </c>
    </row>
    <row r="19" spans="1:4" x14ac:dyDescent="0.25">
      <c r="A19" s="42" t="s">
        <v>493</v>
      </c>
      <c r="B19" s="49">
        <v>187</v>
      </c>
      <c r="C19" s="49">
        <v>0.12</v>
      </c>
      <c r="D19" s="23">
        <v>9.6944798992587688E-3</v>
      </c>
    </row>
    <row r="20" spans="1:4" x14ac:dyDescent="0.25">
      <c r="A20" s="42" t="s">
        <v>390</v>
      </c>
      <c r="B20" s="49">
        <v>0</v>
      </c>
      <c r="C20" s="49">
        <v>0</v>
      </c>
      <c r="D20" s="23">
        <v>0</v>
      </c>
    </row>
    <row r="21" spans="1:4" x14ac:dyDescent="0.25">
      <c r="A21" s="42" t="s">
        <v>252</v>
      </c>
      <c r="B21" s="49">
        <v>3200</v>
      </c>
      <c r="C21" s="49">
        <v>2.0100000000000002</v>
      </c>
      <c r="D21" s="23">
        <v>0.16589484319587197</v>
      </c>
    </row>
    <row r="22" spans="1:4" x14ac:dyDescent="0.25">
      <c r="A22" s="42" t="s">
        <v>253</v>
      </c>
      <c r="B22" s="49">
        <v>300.07</v>
      </c>
      <c r="C22" s="49">
        <v>0.18</v>
      </c>
      <c r="D22" s="23">
        <v>1.5556270499307906E-2</v>
      </c>
    </row>
    <row r="23" spans="1:4" x14ac:dyDescent="0.25">
      <c r="A23" s="42" t="s">
        <v>494</v>
      </c>
      <c r="B23" s="49">
        <v>0</v>
      </c>
      <c r="C23" s="49">
        <v>0</v>
      </c>
      <c r="D23" s="23">
        <v>0</v>
      </c>
    </row>
    <row r="24" spans="1:4" x14ac:dyDescent="0.25">
      <c r="A24" s="42" t="s">
        <v>495</v>
      </c>
      <c r="B24" s="10">
        <v>0</v>
      </c>
      <c r="C24" s="10">
        <v>0</v>
      </c>
      <c r="D24" s="23">
        <v>0</v>
      </c>
    </row>
    <row r="25" spans="1:4" x14ac:dyDescent="0.25">
      <c r="A25" s="42" t="s">
        <v>496</v>
      </c>
      <c r="B25" s="49"/>
      <c r="C25" s="49"/>
      <c r="D25" s="23"/>
    </row>
    <row r="26" spans="1:4" x14ac:dyDescent="0.25">
      <c r="A26" s="42" t="s">
        <v>497</v>
      </c>
      <c r="B26" s="49">
        <v>0</v>
      </c>
      <c r="C26" s="49">
        <v>0</v>
      </c>
      <c r="D26" s="23">
        <v>0</v>
      </c>
    </row>
    <row r="27" spans="1:4" x14ac:dyDescent="0.25">
      <c r="A27" s="42" t="s">
        <v>498</v>
      </c>
      <c r="B27" s="49">
        <v>0</v>
      </c>
      <c r="C27" s="49">
        <v>0</v>
      </c>
      <c r="D27" s="23">
        <v>0</v>
      </c>
    </row>
    <row r="28" spans="1:4" x14ac:dyDescent="0.25">
      <c r="A28" s="42" t="s">
        <v>499</v>
      </c>
      <c r="B28" s="49">
        <v>0</v>
      </c>
      <c r="C28" s="49">
        <v>0</v>
      </c>
      <c r="D28" s="23">
        <v>0</v>
      </c>
    </row>
    <row r="29" spans="1:4" x14ac:dyDescent="0.25">
      <c r="A29" s="42" t="s">
        <v>500</v>
      </c>
      <c r="B29" s="49">
        <v>0</v>
      </c>
      <c r="C29" s="49">
        <v>0</v>
      </c>
      <c r="D29" s="23">
        <v>0</v>
      </c>
    </row>
    <row r="30" spans="1:4" x14ac:dyDescent="0.25">
      <c r="A30" s="42" t="s">
        <v>501</v>
      </c>
      <c r="B30" s="49">
        <v>0</v>
      </c>
      <c r="C30" s="49">
        <v>0</v>
      </c>
      <c r="D30" s="23">
        <v>0</v>
      </c>
    </row>
    <row r="31" spans="1:4" x14ac:dyDescent="0.25">
      <c r="A31" s="42" t="s">
        <v>502</v>
      </c>
      <c r="B31" s="49">
        <v>0</v>
      </c>
      <c r="C31" s="49">
        <v>0</v>
      </c>
      <c r="D31" s="23">
        <v>0</v>
      </c>
    </row>
    <row r="32" spans="1:4" x14ac:dyDescent="0.25">
      <c r="A32" s="42" t="s">
        <v>503</v>
      </c>
      <c r="B32" s="49">
        <v>0</v>
      </c>
      <c r="C32" s="49">
        <v>0</v>
      </c>
      <c r="D32" s="23">
        <v>0</v>
      </c>
    </row>
    <row r="33" spans="1:4" x14ac:dyDescent="0.25">
      <c r="A33" s="42" t="s">
        <v>504</v>
      </c>
      <c r="B33" s="49">
        <v>0</v>
      </c>
      <c r="C33" s="49">
        <v>0</v>
      </c>
      <c r="D33" s="23">
        <v>0</v>
      </c>
    </row>
    <row r="34" spans="1:4" x14ac:dyDescent="0.25">
      <c r="A34" s="42" t="s">
        <v>505</v>
      </c>
      <c r="B34" s="49">
        <v>0</v>
      </c>
      <c r="C34" s="49">
        <v>0</v>
      </c>
      <c r="D34" s="23">
        <v>0</v>
      </c>
    </row>
    <row r="35" spans="1:4" x14ac:dyDescent="0.25">
      <c r="A35" s="50" t="s">
        <v>169</v>
      </c>
      <c r="B35" s="51">
        <v>14477.07</v>
      </c>
      <c r="C35" s="51">
        <v>9.0500000000000007</v>
      </c>
      <c r="D35" s="26">
        <v>0.75052226799551935</v>
      </c>
    </row>
    <row r="36" spans="1:4" x14ac:dyDescent="0.25">
      <c r="A36" s="52" t="s">
        <v>34</v>
      </c>
    </row>
    <row r="37" spans="1:4" x14ac:dyDescent="0.25">
      <c r="A37" s="48" t="s">
        <v>506</v>
      </c>
      <c r="B37" s="49">
        <v>0</v>
      </c>
      <c r="C37" s="49">
        <v>0</v>
      </c>
      <c r="D37" s="23">
        <v>0</v>
      </c>
    </row>
    <row r="38" spans="1:4" x14ac:dyDescent="0.25">
      <c r="A38" s="48" t="s">
        <v>507</v>
      </c>
      <c r="B38" s="49"/>
      <c r="C38" s="49"/>
      <c r="D38" s="23"/>
    </row>
    <row r="39" spans="1:4" x14ac:dyDescent="0.25">
      <c r="A39" s="48" t="s">
        <v>508</v>
      </c>
      <c r="B39" s="49">
        <v>434.31</v>
      </c>
      <c r="C39" s="49">
        <v>0.27</v>
      </c>
      <c r="D39" s="23">
        <v>2.2515559171374735E-2</v>
      </c>
    </row>
    <row r="40" spans="1:4" x14ac:dyDescent="0.25">
      <c r="A40" s="48" t="s">
        <v>509</v>
      </c>
      <c r="B40" s="49">
        <v>0</v>
      </c>
      <c r="C40" s="49">
        <v>0</v>
      </c>
      <c r="D40" s="23">
        <v>0</v>
      </c>
    </row>
    <row r="41" spans="1:4" x14ac:dyDescent="0.25">
      <c r="A41" s="48" t="s">
        <v>510</v>
      </c>
      <c r="B41" s="49">
        <v>0</v>
      </c>
      <c r="C41" s="49">
        <v>0</v>
      </c>
      <c r="D41" s="23">
        <v>0</v>
      </c>
    </row>
    <row r="42" spans="1:4" x14ac:dyDescent="0.25">
      <c r="A42" s="48" t="s">
        <v>511</v>
      </c>
      <c r="B42" s="49">
        <v>0</v>
      </c>
      <c r="C42" s="49">
        <v>0</v>
      </c>
      <c r="D42" s="23">
        <v>0</v>
      </c>
    </row>
    <row r="43" spans="1:4" x14ac:dyDescent="0.25">
      <c r="A43" s="42" t="s">
        <v>512</v>
      </c>
      <c r="B43" s="49">
        <v>0</v>
      </c>
      <c r="C43" s="49">
        <v>0</v>
      </c>
      <c r="D43" s="23">
        <v>0</v>
      </c>
    </row>
    <row r="44" spans="1:4" x14ac:dyDescent="0.25">
      <c r="A44" s="48" t="s">
        <v>513</v>
      </c>
      <c r="B44" s="49">
        <v>289.54000000000002</v>
      </c>
      <c r="C44" s="49">
        <v>0.18</v>
      </c>
      <c r="D44" s="23">
        <v>1.5010372780916492E-2</v>
      </c>
    </row>
    <row r="45" spans="1:4" x14ac:dyDescent="0.25">
      <c r="A45" s="48" t="s">
        <v>514</v>
      </c>
      <c r="B45" s="49">
        <v>0</v>
      </c>
      <c r="C45" s="49">
        <v>0</v>
      </c>
      <c r="D45" s="23">
        <v>0</v>
      </c>
    </row>
    <row r="46" spans="1:4" x14ac:dyDescent="0.25">
      <c r="A46" s="48" t="s">
        <v>515</v>
      </c>
      <c r="B46" s="49">
        <v>0</v>
      </c>
      <c r="C46" s="49">
        <v>0</v>
      </c>
      <c r="D46" s="23">
        <v>0</v>
      </c>
    </row>
    <row r="47" spans="1:4" x14ac:dyDescent="0.25">
      <c r="A47" s="48" t="s">
        <v>516</v>
      </c>
      <c r="B47" s="49">
        <v>0</v>
      </c>
      <c r="C47" s="49">
        <v>0</v>
      </c>
      <c r="D47" s="23">
        <v>0</v>
      </c>
    </row>
    <row r="48" spans="1:4" x14ac:dyDescent="0.25">
      <c r="A48" s="48" t="s">
        <v>517</v>
      </c>
      <c r="B48" s="49">
        <v>480</v>
      </c>
      <c r="C48" s="49">
        <v>0.3</v>
      </c>
      <c r="D48" s="23">
        <v>2.4884226479380794E-2</v>
      </c>
    </row>
    <row r="49" spans="1:244" x14ac:dyDescent="0.25">
      <c r="A49" s="48" t="s">
        <v>518</v>
      </c>
      <c r="B49" s="49">
        <v>0</v>
      </c>
      <c r="C49" s="49">
        <v>0</v>
      </c>
      <c r="D49" s="23">
        <v>0</v>
      </c>
    </row>
    <row r="50" spans="1:244" x14ac:dyDescent="0.25">
      <c r="A50" s="50" t="s">
        <v>45</v>
      </c>
      <c r="B50" s="51">
        <v>1203.8499999999999</v>
      </c>
      <c r="C50" s="51">
        <v>0.75</v>
      </c>
      <c r="D50" s="51">
        <v>6.2410158431672025E-2</v>
      </c>
    </row>
    <row r="51" spans="1:244" s="55" customFormat="1" x14ac:dyDescent="0.25">
      <c r="A51" s="44" t="s">
        <v>46</v>
      </c>
      <c r="B51" s="10"/>
      <c r="C51" s="10"/>
      <c r="D51" s="10"/>
    </row>
    <row r="52" spans="1:244" s="55" customFormat="1" x14ac:dyDescent="0.25">
      <c r="A52" s="48" t="s">
        <v>519</v>
      </c>
      <c r="B52" s="49">
        <v>396.95671771795975</v>
      </c>
      <c r="C52" s="49">
        <v>0.25</v>
      </c>
      <c r="D52" s="23">
        <v>2.0579085137927795E-2</v>
      </c>
    </row>
    <row r="53" spans="1:244" s="55" customFormat="1" x14ac:dyDescent="0.25">
      <c r="A53" s="50" t="s">
        <v>520</v>
      </c>
      <c r="B53" s="51">
        <v>396.95671771795975</v>
      </c>
      <c r="C53" s="51">
        <v>0.25</v>
      </c>
      <c r="D53" s="26">
        <v>2.0579085137927795E-2</v>
      </c>
    </row>
    <row r="54" spans="1:244" s="56" customFormat="1" x14ac:dyDescent="0.25">
      <c r="A54" s="50" t="s">
        <v>182</v>
      </c>
      <c r="B54" s="51">
        <v>16077.87671771796</v>
      </c>
      <c r="C54" s="51">
        <v>10.050000000000001</v>
      </c>
      <c r="D54" s="26">
        <v>0.83351151156511916</v>
      </c>
    </row>
    <row r="55" spans="1:244" s="55" customFormat="1" x14ac:dyDescent="0.25">
      <c r="A55" s="44" t="s">
        <v>183</v>
      </c>
      <c r="B55" s="10"/>
      <c r="C55" s="10"/>
      <c r="D55" s="10"/>
    </row>
    <row r="56" spans="1:244" s="55" customFormat="1" x14ac:dyDescent="0.25">
      <c r="A56" s="42" t="s">
        <v>521</v>
      </c>
      <c r="B56" s="49">
        <v>912.8</v>
      </c>
      <c r="C56" s="49">
        <v>0.56999999999999995</v>
      </c>
      <c r="D56" s="23">
        <v>4.7321504021622475E-2</v>
      </c>
    </row>
    <row r="57" spans="1:244" s="55" customFormat="1" x14ac:dyDescent="0.25">
      <c r="A57" s="42" t="s">
        <v>522</v>
      </c>
      <c r="B57" s="49">
        <v>5.34</v>
      </c>
      <c r="C57" s="49">
        <v>0</v>
      </c>
      <c r="D57" s="23">
        <v>2.7683701958311133E-4</v>
      </c>
    </row>
    <row r="58" spans="1:244" s="55" customFormat="1" x14ac:dyDescent="0.25">
      <c r="A58" s="48" t="s">
        <v>523</v>
      </c>
      <c r="B58" s="49">
        <v>0</v>
      </c>
      <c r="C58" s="49">
        <v>0</v>
      </c>
      <c r="D58" s="23">
        <v>0</v>
      </c>
    </row>
    <row r="59" spans="1:244" s="55" customFormat="1" x14ac:dyDescent="0.25">
      <c r="A59" s="48" t="s">
        <v>188</v>
      </c>
      <c r="B59" s="49">
        <v>1445.1825582895244</v>
      </c>
      <c r="C59" s="49">
        <v>0.9</v>
      </c>
      <c r="D59" s="23">
        <v>7.4921354342765548E-2</v>
      </c>
    </row>
    <row r="60" spans="1:244" s="55" customFormat="1" x14ac:dyDescent="0.25">
      <c r="A60" s="50" t="s">
        <v>54</v>
      </c>
      <c r="B60" s="51">
        <v>2363.3225582895243</v>
      </c>
      <c r="C60" s="51">
        <v>1.47</v>
      </c>
      <c r="D60" s="26">
        <v>0.12251969538397113</v>
      </c>
      <c r="E60" s="58"/>
      <c r="F60" s="57"/>
      <c r="G60" s="57"/>
      <c r="H60" s="32"/>
      <c r="I60" s="58"/>
      <c r="J60" s="57"/>
      <c r="K60" s="57"/>
      <c r="L60" s="32"/>
      <c r="M60" s="58"/>
      <c r="N60" s="57"/>
      <c r="O60" s="57"/>
      <c r="P60" s="32"/>
      <c r="Q60" s="58"/>
      <c r="R60" s="57"/>
      <c r="S60" s="57"/>
      <c r="T60" s="32"/>
      <c r="U60" s="58"/>
      <c r="V60" s="57"/>
      <c r="W60" s="57"/>
      <c r="X60" s="32"/>
      <c r="Y60" s="58"/>
      <c r="Z60" s="57"/>
      <c r="AA60" s="57"/>
      <c r="AB60" s="32"/>
      <c r="AC60" s="58"/>
      <c r="AD60" s="57"/>
      <c r="AE60" s="57"/>
      <c r="AF60" s="32"/>
      <c r="AG60" s="58"/>
      <c r="AH60" s="57"/>
      <c r="AI60" s="57"/>
      <c r="AJ60" s="32"/>
      <c r="AK60" s="58"/>
      <c r="AL60" s="57"/>
      <c r="AM60" s="57"/>
      <c r="AN60" s="32"/>
      <c r="AO60" s="58"/>
      <c r="AP60" s="57"/>
      <c r="AQ60" s="57"/>
      <c r="AR60" s="32"/>
      <c r="AS60" s="58"/>
      <c r="AT60" s="57"/>
      <c r="AU60" s="57"/>
      <c r="AV60" s="32"/>
      <c r="AW60" s="58"/>
      <c r="AX60" s="57"/>
      <c r="AY60" s="57"/>
      <c r="AZ60" s="32"/>
      <c r="BA60" s="58"/>
      <c r="BB60" s="57"/>
      <c r="BC60" s="57"/>
      <c r="BD60" s="32"/>
      <c r="BE60" s="58"/>
      <c r="BF60" s="57"/>
      <c r="BG60" s="57"/>
      <c r="BH60" s="32"/>
      <c r="BI60" s="58"/>
      <c r="BJ60" s="57"/>
      <c r="BK60" s="57"/>
      <c r="BL60" s="32"/>
      <c r="BM60" s="58"/>
      <c r="BN60" s="57"/>
      <c r="BO60" s="57"/>
      <c r="BP60" s="32"/>
      <c r="BQ60" s="58"/>
      <c r="BR60" s="57"/>
      <c r="BS60" s="57"/>
      <c r="BT60" s="32"/>
      <c r="BU60" s="58"/>
      <c r="BV60" s="57"/>
      <c r="BW60" s="57"/>
      <c r="BX60" s="32"/>
      <c r="BY60" s="58"/>
      <c r="BZ60" s="57"/>
      <c r="CA60" s="57"/>
      <c r="CB60" s="32"/>
      <c r="CC60" s="58"/>
      <c r="CD60" s="57"/>
      <c r="CE60" s="57"/>
      <c r="CF60" s="32"/>
      <c r="CG60" s="58"/>
      <c r="CH60" s="57"/>
      <c r="CI60" s="57"/>
      <c r="CJ60" s="32"/>
      <c r="CK60" s="58"/>
      <c r="CL60" s="57"/>
      <c r="CM60" s="57"/>
      <c r="CN60" s="32"/>
      <c r="CO60" s="58"/>
      <c r="CP60" s="57"/>
      <c r="CQ60" s="57"/>
      <c r="CR60" s="32"/>
      <c r="CS60" s="58"/>
      <c r="CT60" s="57"/>
      <c r="CU60" s="57"/>
      <c r="CV60" s="32"/>
      <c r="CW60" s="58"/>
      <c r="CX60" s="57"/>
      <c r="CY60" s="57"/>
      <c r="CZ60" s="32"/>
      <c r="DA60" s="58"/>
      <c r="DB60" s="57"/>
      <c r="DC60" s="57"/>
      <c r="DD60" s="32"/>
      <c r="DE60" s="58"/>
      <c r="DF60" s="57"/>
      <c r="DG60" s="57"/>
      <c r="DH60" s="32"/>
      <c r="DI60" s="58"/>
      <c r="DJ60" s="57"/>
      <c r="DK60" s="57"/>
      <c r="DL60" s="32"/>
      <c r="DM60" s="58"/>
      <c r="DN60" s="57"/>
      <c r="DO60" s="57"/>
      <c r="DP60" s="32"/>
      <c r="DQ60" s="58"/>
      <c r="DR60" s="57"/>
      <c r="DS60" s="57"/>
      <c r="DT60" s="32"/>
      <c r="DU60" s="58"/>
      <c r="DV60" s="57"/>
      <c r="DW60" s="57"/>
      <c r="DX60" s="32"/>
      <c r="DY60" s="58"/>
      <c r="DZ60" s="57"/>
      <c r="EA60" s="57"/>
      <c r="EB60" s="32"/>
      <c r="EC60" s="58"/>
      <c r="ED60" s="57"/>
      <c r="EE60" s="57"/>
      <c r="EF60" s="32"/>
      <c r="EG60" s="58"/>
      <c r="EH60" s="57"/>
      <c r="EI60" s="57"/>
      <c r="EJ60" s="32"/>
      <c r="EK60" s="58"/>
      <c r="EL60" s="57"/>
      <c r="EM60" s="57"/>
      <c r="EN60" s="32"/>
      <c r="EO60" s="58"/>
      <c r="EP60" s="57"/>
      <c r="EQ60" s="57"/>
      <c r="ER60" s="32"/>
      <c r="ES60" s="58"/>
      <c r="ET60" s="57"/>
      <c r="EU60" s="57"/>
      <c r="EV60" s="32"/>
      <c r="EW60" s="58"/>
      <c r="EX60" s="57"/>
      <c r="EY60" s="57"/>
      <c r="EZ60" s="32"/>
      <c r="FA60" s="58"/>
      <c r="FB60" s="57"/>
      <c r="FC60" s="57"/>
      <c r="FD60" s="32"/>
      <c r="FE60" s="58"/>
      <c r="FF60" s="57"/>
      <c r="FG60" s="57"/>
      <c r="FH60" s="32"/>
      <c r="FI60" s="58"/>
      <c r="FJ60" s="57"/>
      <c r="FK60" s="57"/>
      <c r="FL60" s="32"/>
      <c r="FM60" s="58"/>
      <c r="FN60" s="57"/>
      <c r="FO60" s="57"/>
      <c r="FP60" s="32"/>
      <c r="FQ60" s="58"/>
      <c r="FR60" s="57"/>
      <c r="FS60" s="57"/>
      <c r="FT60" s="32"/>
      <c r="FU60" s="58"/>
      <c r="FV60" s="57"/>
      <c r="FW60" s="57"/>
      <c r="FX60" s="32"/>
      <c r="FY60" s="58"/>
      <c r="FZ60" s="57"/>
      <c r="GA60" s="57"/>
      <c r="GB60" s="32"/>
      <c r="GC60" s="58"/>
      <c r="GD60" s="57"/>
      <c r="GE60" s="57"/>
      <c r="GF60" s="32"/>
      <c r="GG60" s="58"/>
      <c r="GH60" s="57"/>
      <c r="GI60" s="57"/>
      <c r="GJ60" s="32"/>
      <c r="GK60" s="58"/>
      <c r="GL60" s="57"/>
      <c r="GM60" s="57"/>
      <c r="GN60" s="32"/>
      <c r="GO60" s="58"/>
      <c r="GP60" s="57"/>
      <c r="GQ60" s="57"/>
      <c r="GR60" s="32"/>
      <c r="GS60" s="58"/>
      <c r="GT60" s="57"/>
      <c r="GU60" s="57"/>
      <c r="GV60" s="32"/>
      <c r="GW60" s="58"/>
      <c r="GX60" s="57"/>
      <c r="GY60" s="57"/>
      <c r="GZ60" s="32"/>
      <c r="HA60" s="58"/>
      <c r="HB60" s="57"/>
      <c r="HC60" s="57"/>
      <c r="HD60" s="32"/>
      <c r="HE60" s="58"/>
      <c r="HF60" s="57"/>
      <c r="HG60" s="57"/>
      <c r="HH60" s="32"/>
      <c r="HI60" s="58"/>
      <c r="HJ60" s="57"/>
      <c r="HK60" s="57"/>
      <c r="HL60" s="32"/>
      <c r="HM60" s="58"/>
      <c r="HN60" s="57"/>
      <c r="HO60" s="57"/>
      <c r="HP60" s="32"/>
      <c r="HQ60" s="58"/>
      <c r="HR60" s="57"/>
      <c r="HS60" s="57"/>
      <c r="HT60" s="32"/>
      <c r="HU60" s="58"/>
      <c r="HV60" s="57"/>
      <c r="HW60" s="57"/>
      <c r="HX60" s="32"/>
      <c r="HY60" s="58"/>
      <c r="HZ60" s="57"/>
      <c r="IA60" s="57"/>
      <c r="IB60" s="32"/>
      <c r="IC60" s="58"/>
      <c r="ID60" s="57"/>
      <c r="IE60" s="57"/>
      <c r="IF60" s="32"/>
      <c r="IG60" s="58"/>
      <c r="IH60" s="57"/>
      <c r="II60" s="57"/>
      <c r="IJ60" s="32"/>
    </row>
    <row r="61" spans="1:244" s="55" customFormat="1" x14ac:dyDescent="0.25">
      <c r="A61" s="44" t="s">
        <v>190</v>
      </c>
      <c r="B61" s="10"/>
      <c r="C61" s="10"/>
      <c r="D61" s="10"/>
    </row>
    <row r="62" spans="1:244" s="55" customFormat="1" x14ac:dyDescent="0.25">
      <c r="A62" s="48" t="s">
        <v>524</v>
      </c>
      <c r="B62" s="49">
        <v>724.66666666666663</v>
      </c>
      <c r="C62" s="49">
        <v>0.45</v>
      </c>
      <c r="D62" s="23">
        <v>3.7568269698731838E-2</v>
      </c>
    </row>
    <row r="63" spans="1:244" s="55" customFormat="1" x14ac:dyDescent="0.25">
      <c r="A63" s="48" t="s">
        <v>525</v>
      </c>
      <c r="B63" s="49">
        <v>0</v>
      </c>
      <c r="C63" s="49">
        <v>0</v>
      </c>
      <c r="D63" s="23">
        <v>0</v>
      </c>
    </row>
    <row r="64" spans="1:244" s="55" customFormat="1" x14ac:dyDescent="0.25">
      <c r="A64" s="48" t="s">
        <v>526</v>
      </c>
      <c r="B64" s="49">
        <v>30.099999999999998</v>
      </c>
      <c r="C64" s="49">
        <v>0.02</v>
      </c>
      <c r="D64" s="23">
        <v>1.5604483688111705E-3</v>
      </c>
    </row>
    <row r="65" spans="1:244" s="55" customFormat="1" x14ac:dyDescent="0.25">
      <c r="A65" s="42" t="s">
        <v>568</v>
      </c>
      <c r="B65" s="49">
        <v>0</v>
      </c>
      <c r="C65" s="49">
        <v>0</v>
      </c>
      <c r="D65" s="23">
        <v>0</v>
      </c>
    </row>
    <row r="66" spans="1:244" s="55" customFormat="1" x14ac:dyDescent="0.25">
      <c r="A66" s="50" t="s">
        <v>60</v>
      </c>
      <c r="B66" s="51">
        <v>754.76666666666665</v>
      </c>
      <c r="C66" s="51">
        <v>0.47000000000000003</v>
      </c>
      <c r="D66" s="26">
        <v>3.9128718067543006E-2</v>
      </c>
      <c r="E66" s="58"/>
      <c r="F66" s="57"/>
      <c r="G66" s="57"/>
      <c r="H66" s="32"/>
      <c r="I66" s="58"/>
      <c r="J66" s="57"/>
      <c r="K66" s="57"/>
      <c r="L66" s="32"/>
      <c r="M66" s="58"/>
      <c r="N66" s="57"/>
      <c r="O66" s="57"/>
      <c r="P66" s="32"/>
      <c r="Q66" s="58"/>
      <c r="R66" s="57"/>
      <c r="S66" s="57"/>
      <c r="T66" s="32"/>
      <c r="U66" s="58"/>
      <c r="V66" s="57"/>
      <c r="W66" s="57"/>
      <c r="X66" s="32"/>
      <c r="Y66" s="58"/>
      <c r="Z66" s="57"/>
      <c r="AA66" s="57"/>
      <c r="AB66" s="32"/>
      <c r="AC66" s="58"/>
      <c r="AD66" s="57"/>
      <c r="AE66" s="57"/>
      <c r="AF66" s="32"/>
      <c r="AG66" s="58"/>
      <c r="AH66" s="57"/>
      <c r="AI66" s="57"/>
      <c r="AJ66" s="32"/>
      <c r="AK66" s="58"/>
      <c r="AL66" s="57"/>
      <c r="AM66" s="57"/>
      <c r="AN66" s="32"/>
      <c r="AO66" s="58"/>
      <c r="AP66" s="57"/>
      <c r="AQ66" s="57"/>
      <c r="AR66" s="32"/>
      <c r="AS66" s="58"/>
      <c r="AT66" s="57"/>
      <c r="AU66" s="57"/>
      <c r="AV66" s="32"/>
      <c r="AW66" s="58"/>
      <c r="AX66" s="57"/>
      <c r="AY66" s="57"/>
      <c r="AZ66" s="32"/>
      <c r="BA66" s="58"/>
      <c r="BB66" s="57"/>
      <c r="BC66" s="57"/>
      <c r="BD66" s="32"/>
      <c r="BE66" s="58"/>
      <c r="BF66" s="57"/>
      <c r="BG66" s="57"/>
      <c r="BH66" s="32"/>
      <c r="BI66" s="58"/>
      <c r="BJ66" s="57"/>
      <c r="BK66" s="57"/>
      <c r="BL66" s="32"/>
      <c r="BM66" s="58"/>
      <c r="BN66" s="57"/>
      <c r="BO66" s="57"/>
      <c r="BP66" s="32"/>
      <c r="BQ66" s="58"/>
      <c r="BR66" s="57"/>
      <c r="BS66" s="57"/>
      <c r="BT66" s="32"/>
      <c r="BU66" s="58"/>
      <c r="BV66" s="57"/>
      <c r="BW66" s="57"/>
      <c r="BX66" s="32"/>
      <c r="BY66" s="58"/>
      <c r="BZ66" s="57"/>
      <c r="CA66" s="57"/>
      <c r="CB66" s="32"/>
      <c r="CC66" s="58"/>
      <c r="CD66" s="57"/>
      <c r="CE66" s="57"/>
      <c r="CF66" s="32"/>
      <c r="CG66" s="58"/>
      <c r="CH66" s="57"/>
      <c r="CI66" s="57"/>
      <c r="CJ66" s="32"/>
      <c r="CK66" s="58"/>
      <c r="CL66" s="57"/>
      <c r="CM66" s="57"/>
      <c r="CN66" s="32"/>
      <c r="CO66" s="58"/>
      <c r="CP66" s="57"/>
      <c r="CQ66" s="57"/>
      <c r="CR66" s="32"/>
      <c r="CS66" s="58"/>
      <c r="CT66" s="57"/>
      <c r="CU66" s="57"/>
      <c r="CV66" s="32"/>
      <c r="CW66" s="58"/>
      <c r="CX66" s="57"/>
      <c r="CY66" s="57"/>
      <c r="CZ66" s="32"/>
      <c r="DA66" s="58"/>
      <c r="DB66" s="57"/>
      <c r="DC66" s="57"/>
      <c r="DD66" s="32"/>
      <c r="DE66" s="58"/>
      <c r="DF66" s="57"/>
      <c r="DG66" s="57"/>
      <c r="DH66" s="32"/>
      <c r="DI66" s="58"/>
      <c r="DJ66" s="57"/>
      <c r="DK66" s="57"/>
      <c r="DL66" s="32"/>
      <c r="DM66" s="58"/>
      <c r="DN66" s="57"/>
      <c r="DO66" s="57"/>
      <c r="DP66" s="32"/>
      <c r="DQ66" s="58"/>
      <c r="DR66" s="57"/>
      <c r="DS66" s="57"/>
      <c r="DT66" s="32"/>
      <c r="DU66" s="58"/>
      <c r="DV66" s="57"/>
      <c r="DW66" s="57"/>
      <c r="DX66" s="32"/>
      <c r="DY66" s="58"/>
      <c r="DZ66" s="57"/>
      <c r="EA66" s="57"/>
      <c r="EB66" s="32"/>
      <c r="EC66" s="58"/>
      <c r="ED66" s="57"/>
      <c r="EE66" s="57"/>
      <c r="EF66" s="32"/>
      <c r="EG66" s="58"/>
      <c r="EH66" s="57"/>
      <c r="EI66" s="57"/>
      <c r="EJ66" s="32"/>
      <c r="EK66" s="58"/>
      <c r="EL66" s="57"/>
      <c r="EM66" s="57"/>
      <c r="EN66" s="32"/>
      <c r="EO66" s="58"/>
      <c r="EP66" s="57"/>
      <c r="EQ66" s="57"/>
      <c r="ER66" s="32"/>
      <c r="ES66" s="58"/>
      <c r="ET66" s="57"/>
      <c r="EU66" s="57"/>
      <c r="EV66" s="32"/>
      <c r="EW66" s="58"/>
      <c r="EX66" s="57"/>
      <c r="EY66" s="57"/>
      <c r="EZ66" s="32"/>
      <c r="FA66" s="58"/>
      <c r="FB66" s="57"/>
      <c r="FC66" s="57"/>
      <c r="FD66" s="32"/>
      <c r="FE66" s="58"/>
      <c r="FF66" s="57"/>
      <c r="FG66" s="57"/>
      <c r="FH66" s="32"/>
      <c r="FI66" s="58"/>
      <c r="FJ66" s="57"/>
      <c r="FK66" s="57"/>
      <c r="FL66" s="32"/>
      <c r="FM66" s="58"/>
      <c r="FN66" s="57"/>
      <c r="FO66" s="57"/>
      <c r="FP66" s="32"/>
      <c r="FQ66" s="58"/>
      <c r="FR66" s="57"/>
      <c r="FS66" s="57"/>
      <c r="FT66" s="32"/>
      <c r="FU66" s="58"/>
      <c r="FV66" s="57"/>
      <c r="FW66" s="57"/>
      <c r="FX66" s="32"/>
      <c r="FY66" s="58"/>
      <c r="FZ66" s="57"/>
      <c r="GA66" s="57"/>
      <c r="GB66" s="32"/>
      <c r="GC66" s="58"/>
      <c r="GD66" s="57"/>
      <c r="GE66" s="57"/>
      <c r="GF66" s="32"/>
      <c r="GG66" s="58"/>
      <c r="GH66" s="57"/>
      <c r="GI66" s="57"/>
      <c r="GJ66" s="32"/>
      <c r="GK66" s="58"/>
      <c r="GL66" s="57"/>
      <c r="GM66" s="57"/>
      <c r="GN66" s="32"/>
      <c r="GO66" s="58"/>
      <c r="GP66" s="57"/>
      <c r="GQ66" s="57"/>
      <c r="GR66" s="32"/>
      <c r="GS66" s="58"/>
      <c r="GT66" s="57"/>
      <c r="GU66" s="57"/>
      <c r="GV66" s="32"/>
      <c r="GW66" s="58"/>
      <c r="GX66" s="57"/>
      <c r="GY66" s="57"/>
      <c r="GZ66" s="32"/>
      <c r="HA66" s="58"/>
      <c r="HB66" s="57"/>
      <c r="HC66" s="57"/>
      <c r="HD66" s="32"/>
      <c r="HE66" s="58"/>
      <c r="HF66" s="57"/>
      <c r="HG66" s="57"/>
      <c r="HH66" s="32"/>
      <c r="HI66" s="58"/>
      <c r="HJ66" s="57"/>
      <c r="HK66" s="57"/>
      <c r="HL66" s="32"/>
      <c r="HM66" s="58"/>
      <c r="HN66" s="57"/>
      <c r="HO66" s="57"/>
      <c r="HP66" s="32"/>
      <c r="HQ66" s="58"/>
      <c r="HR66" s="57"/>
      <c r="HS66" s="57"/>
      <c r="HT66" s="32"/>
      <c r="HU66" s="58"/>
      <c r="HV66" s="57"/>
      <c r="HW66" s="57"/>
      <c r="HX66" s="32"/>
      <c r="HY66" s="58"/>
      <c r="HZ66" s="57"/>
      <c r="IA66" s="57"/>
      <c r="IB66" s="32"/>
      <c r="IC66" s="58"/>
      <c r="ID66" s="57"/>
      <c r="IE66" s="57"/>
      <c r="IF66" s="32"/>
      <c r="IG66" s="58"/>
      <c r="IH66" s="57"/>
      <c r="II66" s="57"/>
      <c r="IJ66" s="32"/>
    </row>
    <row r="67" spans="1:244" s="55" customFormat="1" x14ac:dyDescent="0.25">
      <c r="A67" s="50" t="s">
        <v>528</v>
      </c>
      <c r="B67" s="51">
        <v>3118.0892249561912</v>
      </c>
      <c r="C67" s="51">
        <v>1.94</v>
      </c>
      <c r="D67" s="26">
        <v>0.16164841345151415</v>
      </c>
      <c r="E67" s="57"/>
      <c r="F67" s="57"/>
      <c r="G67" s="58"/>
      <c r="H67" s="57"/>
      <c r="I67" s="57"/>
      <c r="J67" s="57"/>
      <c r="K67" s="58"/>
      <c r="L67" s="57"/>
      <c r="M67" s="57"/>
      <c r="N67" s="57"/>
      <c r="O67" s="58"/>
      <c r="P67" s="57"/>
      <c r="Q67" s="57"/>
      <c r="R67" s="57"/>
      <c r="S67" s="58"/>
      <c r="T67" s="57"/>
      <c r="U67" s="57"/>
      <c r="V67" s="57"/>
      <c r="W67" s="58"/>
      <c r="X67" s="57"/>
      <c r="Y67" s="57"/>
      <c r="Z67" s="57"/>
      <c r="AA67" s="58"/>
      <c r="AB67" s="57"/>
      <c r="AC67" s="57"/>
      <c r="AD67" s="57"/>
      <c r="AE67" s="58"/>
      <c r="AF67" s="57"/>
      <c r="AG67" s="57"/>
      <c r="AH67" s="57"/>
      <c r="AI67" s="58"/>
      <c r="AJ67" s="57"/>
      <c r="AK67" s="57"/>
      <c r="AL67" s="57"/>
      <c r="AM67" s="58"/>
      <c r="AN67" s="57"/>
      <c r="AO67" s="57"/>
      <c r="AP67" s="57"/>
      <c r="AQ67" s="58"/>
      <c r="AR67" s="57"/>
      <c r="AS67" s="57"/>
      <c r="AT67" s="57"/>
      <c r="AU67" s="58"/>
      <c r="AV67" s="57"/>
      <c r="AW67" s="57"/>
      <c r="AX67" s="57"/>
      <c r="AY67" s="58"/>
      <c r="AZ67" s="57"/>
      <c r="BA67" s="57"/>
      <c r="BB67" s="57"/>
      <c r="BC67" s="58"/>
      <c r="BD67" s="57"/>
      <c r="BE67" s="57"/>
      <c r="BF67" s="57"/>
      <c r="BG67" s="58"/>
      <c r="BH67" s="57"/>
      <c r="BI67" s="57"/>
      <c r="BJ67" s="57"/>
      <c r="BK67" s="58"/>
      <c r="BL67" s="57"/>
      <c r="BM67" s="57"/>
      <c r="BN67" s="57"/>
      <c r="BO67" s="58"/>
      <c r="BP67" s="57"/>
      <c r="BQ67" s="57"/>
      <c r="BR67" s="57"/>
      <c r="BS67" s="58"/>
      <c r="BT67" s="57"/>
      <c r="BU67" s="57"/>
      <c r="BV67" s="57"/>
      <c r="BW67" s="58"/>
      <c r="BX67" s="57"/>
      <c r="BY67" s="57"/>
      <c r="BZ67" s="57"/>
      <c r="CA67" s="58"/>
      <c r="CB67" s="57"/>
      <c r="CC67" s="57"/>
      <c r="CD67" s="57"/>
      <c r="CE67" s="58"/>
      <c r="CF67" s="57"/>
      <c r="CG67" s="57"/>
      <c r="CH67" s="57"/>
      <c r="CI67" s="58"/>
      <c r="CJ67" s="57"/>
      <c r="CK67" s="57"/>
      <c r="CL67" s="57"/>
      <c r="CM67" s="58"/>
      <c r="CN67" s="57"/>
      <c r="CO67" s="57"/>
      <c r="CP67" s="57"/>
      <c r="CQ67" s="58"/>
      <c r="CR67" s="57"/>
      <c r="CS67" s="57"/>
      <c r="CT67" s="57"/>
      <c r="CU67" s="58"/>
      <c r="CV67" s="57"/>
      <c r="CW67" s="57"/>
      <c r="CX67" s="57"/>
      <c r="CY67" s="58"/>
      <c r="CZ67" s="57"/>
      <c r="DA67" s="57"/>
      <c r="DB67" s="57"/>
      <c r="DC67" s="58"/>
      <c r="DD67" s="57"/>
      <c r="DE67" s="57"/>
      <c r="DF67" s="57"/>
      <c r="DG67" s="58"/>
      <c r="DH67" s="57"/>
      <c r="DI67" s="57"/>
      <c r="DJ67" s="57"/>
      <c r="DK67" s="58"/>
      <c r="DL67" s="57"/>
      <c r="DM67" s="57"/>
      <c r="DN67" s="57"/>
      <c r="DO67" s="58"/>
      <c r="DP67" s="57"/>
      <c r="DQ67" s="57"/>
      <c r="DR67" s="57"/>
      <c r="DS67" s="58"/>
      <c r="DT67" s="57"/>
      <c r="DU67" s="57"/>
      <c r="DV67" s="57"/>
      <c r="DW67" s="58"/>
      <c r="DX67" s="57"/>
      <c r="DY67" s="57"/>
      <c r="DZ67" s="57"/>
      <c r="EA67" s="58"/>
      <c r="EB67" s="57"/>
      <c r="EC67" s="57"/>
      <c r="ED67" s="57"/>
      <c r="EE67" s="58"/>
      <c r="EF67" s="57"/>
      <c r="EG67" s="57"/>
      <c r="EH67" s="57"/>
      <c r="EI67" s="58"/>
      <c r="EJ67" s="57"/>
      <c r="EK67" s="57"/>
      <c r="EL67" s="57"/>
      <c r="EM67" s="58"/>
      <c r="EN67" s="57"/>
      <c r="EO67" s="57"/>
      <c r="EP67" s="57"/>
      <c r="EQ67" s="58"/>
      <c r="ER67" s="57"/>
      <c r="ES67" s="57"/>
      <c r="ET67" s="57"/>
      <c r="EU67" s="58"/>
      <c r="EV67" s="57"/>
      <c r="EW67" s="57"/>
      <c r="EX67" s="57"/>
      <c r="EY67" s="58"/>
      <c r="EZ67" s="57"/>
      <c r="FA67" s="57"/>
      <c r="FB67" s="57"/>
      <c r="FC67" s="58"/>
      <c r="FD67" s="57"/>
      <c r="FE67" s="57"/>
      <c r="FF67" s="57"/>
      <c r="FG67" s="58"/>
      <c r="FH67" s="57"/>
      <c r="FI67" s="57"/>
      <c r="FJ67" s="57"/>
      <c r="FK67" s="58"/>
      <c r="FL67" s="57"/>
      <c r="FM67" s="57"/>
      <c r="FN67" s="57"/>
      <c r="FO67" s="58"/>
      <c r="FP67" s="57"/>
      <c r="FQ67" s="57"/>
      <c r="FR67" s="57"/>
      <c r="FS67" s="58"/>
      <c r="FT67" s="57"/>
      <c r="FU67" s="57"/>
      <c r="FV67" s="57"/>
      <c r="FW67" s="58"/>
      <c r="FX67" s="57"/>
      <c r="FY67" s="57"/>
      <c r="FZ67" s="57"/>
      <c r="GA67" s="58"/>
      <c r="GB67" s="57"/>
      <c r="GC67" s="57"/>
      <c r="GD67" s="57"/>
      <c r="GE67" s="58"/>
      <c r="GF67" s="57"/>
      <c r="GG67" s="57"/>
      <c r="GH67" s="57"/>
      <c r="GI67" s="58"/>
      <c r="GJ67" s="57"/>
      <c r="GK67" s="57"/>
      <c r="GL67" s="57"/>
      <c r="GM67" s="58"/>
      <c r="GN67" s="57"/>
      <c r="GO67" s="57"/>
      <c r="GP67" s="57"/>
      <c r="GQ67" s="58"/>
      <c r="GR67" s="57"/>
      <c r="GS67" s="57"/>
      <c r="GT67" s="57"/>
      <c r="GU67" s="58"/>
      <c r="GV67" s="57"/>
      <c r="GW67" s="57"/>
      <c r="GX67" s="57"/>
      <c r="GY67" s="58"/>
      <c r="GZ67" s="57"/>
      <c r="HA67" s="57"/>
      <c r="HB67" s="57"/>
      <c r="HC67" s="58"/>
      <c r="HD67" s="57"/>
      <c r="HE67" s="57"/>
      <c r="HF67" s="57"/>
      <c r="HG67" s="58"/>
      <c r="HH67" s="57"/>
      <c r="HI67" s="57"/>
      <c r="HJ67" s="57"/>
      <c r="HK67" s="58"/>
      <c r="HL67" s="57"/>
      <c r="HM67" s="57"/>
      <c r="HN67" s="57"/>
      <c r="HO67" s="58"/>
      <c r="HP67" s="57"/>
      <c r="HQ67" s="57"/>
      <c r="HR67" s="57"/>
      <c r="HS67" s="58"/>
      <c r="HT67" s="57"/>
      <c r="HU67" s="57"/>
      <c r="HV67" s="57"/>
      <c r="HW67" s="58"/>
      <c r="HX67" s="57"/>
      <c r="HY67" s="57"/>
      <c r="HZ67" s="57"/>
      <c r="IA67" s="58"/>
      <c r="IB67" s="57"/>
      <c r="IC67" s="57"/>
      <c r="ID67" s="57"/>
      <c r="IE67" s="58"/>
      <c r="IF67" s="57"/>
      <c r="IG67" s="57"/>
      <c r="IH67" s="57"/>
    </row>
    <row r="68" spans="1:244" s="56" customFormat="1" x14ac:dyDescent="0.25">
      <c r="A68" s="50" t="s">
        <v>196</v>
      </c>
      <c r="B68" s="51">
        <v>19195.965942674149</v>
      </c>
      <c r="C68" s="51">
        <v>11.99</v>
      </c>
      <c r="D68" s="26">
        <v>0.99515992501663331</v>
      </c>
    </row>
    <row r="69" spans="1:244" s="55" customFormat="1" x14ac:dyDescent="0.25">
      <c r="A69" s="44" t="s">
        <v>63</v>
      </c>
      <c r="B69" s="10"/>
      <c r="C69" s="10"/>
      <c r="D69" s="10"/>
    </row>
    <row r="70" spans="1:244" s="55" customFormat="1" x14ac:dyDescent="0.25">
      <c r="A70" s="42" t="s">
        <v>529</v>
      </c>
      <c r="B70" s="49">
        <v>67.8</v>
      </c>
      <c r="C70" s="49">
        <v>0.04</v>
      </c>
      <c r="D70" s="23">
        <v>3.514896990212537E-3</v>
      </c>
    </row>
    <row r="71" spans="1:244" s="55" customFormat="1" x14ac:dyDescent="0.25">
      <c r="A71" s="42" t="s">
        <v>569</v>
      </c>
      <c r="B71" s="49">
        <v>12.211792617546481</v>
      </c>
      <c r="C71" s="49">
        <v>0.01</v>
      </c>
      <c r="D71" s="23">
        <v>6.3308544419636884E-4</v>
      </c>
    </row>
    <row r="72" spans="1:244" s="55" customFormat="1" x14ac:dyDescent="0.25">
      <c r="A72" s="42" t="s">
        <v>570</v>
      </c>
      <c r="B72" s="49">
        <v>13.35</v>
      </c>
      <c r="C72" s="49">
        <v>0.01</v>
      </c>
      <c r="D72" s="23">
        <v>6.9209254895777838E-4</v>
      </c>
    </row>
    <row r="73" spans="1:244" s="55" customFormat="1" x14ac:dyDescent="0.25">
      <c r="A73" s="50" t="s">
        <v>531</v>
      </c>
      <c r="B73" s="51">
        <v>93.36179261754647</v>
      </c>
      <c r="C73" s="51">
        <v>6.0000000000000005E-2</v>
      </c>
      <c r="D73" s="26">
        <v>4.8400749833666847E-3</v>
      </c>
      <c r="E73" s="58"/>
      <c r="F73" s="57"/>
      <c r="G73" s="57"/>
      <c r="H73" s="32"/>
      <c r="I73" s="58"/>
      <c r="J73" s="57"/>
      <c r="K73" s="57"/>
      <c r="L73" s="32"/>
      <c r="M73" s="58"/>
      <c r="N73" s="57"/>
      <c r="O73" s="57"/>
      <c r="P73" s="32"/>
      <c r="Q73" s="58"/>
      <c r="R73" s="57"/>
      <c r="S73" s="57"/>
      <c r="T73" s="32"/>
      <c r="U73" s="58"/>
      <c r="V73" s="57"/>
      <c r="W73" s="57"/>
      <c r="X73" s="32"/>
      <c r="Y73" s="58"/>
      <c r="Z73" s="57"/>
      <c r="AA73" s="57"/>
      <c r="AB73" s="32"/>
      <c r="AC73" s="58"/>
      <c r="AD73" s="57"/>
      <c r="AE73" s="57"/>
      <c r="AF73" s="32"/>
      <c r="AG73" s="58"/>
      <c r="AH73" s="57"/>
      <c r="AI73" s="57"/>
      <c r="AJ73" s="32"/>
      <c r="AK73" s="58"/>
      <c r="AL73" s="57"/>
      <c r="AM73" s="57"/>
      <c r="AN73" s="32"/>
      <c r="AO73" s="58"/>
      <c r="AP73" s="57"/>
      <c r="AQ73" s="57"/>
      <c r="AR73" s="32"/>
      <c r="AS73" s="58"/>
      <c r="AT73" s="57"/>
      <c r="AU73" s="57"/>
      <c r="AV73" s="32"/>
      <c r="AW73" s="58"/>
      <c r="AX73" s="57"/>
      <c r="AY73" s="57"/>
      <c r="AZ73" s="32"/>
      <c r="BA73" s="58"/>
      <c r="BB73" s="57"/>
      <c r="BC73" s="57"/>
      <c r="BD73" s="32"/>
      <c r="BE73" s="58"/>
      <c r="BF73" s="57"/>
      <c r="BG73" s="57"/>
      <c r="BH73" s="32"/>
      <c r="BI73" s="58"/>
      <c r="BJ73" s="57"/>
      <c r="BK73" s="57"/>
      <c r="BL73" s="32"/>
      <c r="BM73" s="58"/>
      <c r="BN73" s="57"/>
      <c r="BO73" s="57"/>
      <c r="BP73" s="32"/>
      <c r="BQ73" s="58"/>
      <c r="BR73" s="57"/>
      <c r="BS73" s="57"/>
      <c r="BT73" s="32"/>
      <c r="BU73" s="58"/>
      <c r="BV73" s="57"/>
      <c r="BW73" s="57"/>
      <c r="BX73" s="32"/>
      <c r="BY73" s="58"/>
      <c r="BZ73" s="57"/>
      <c r="CA73" s="57"/>
      <c r="CB73" s="32"/>
      <c r="CC73" s="58"/>
      <c r="CD73" s="57"/>
      <c r="CE73" s="57"/>
      <c r="CF73" s="32"/>
      <c r="CG73" s="58"/>
      <c r="CH73" s="57"/>
      <c r="CI73" s="57"/>
      <c r="CJ73" s="32"/>
      <c r="CK73" s="58"/>
      <c r="CL73" s="57"/>
      <c r="CM73" s="57"/>
      <c r="CN73" s="32"/>
      <c r="CO73" s="58"/>
      <c r="CP73" s="57"/>
      <c r="CQ73" s="57"/>
      <c r="CR73" s="32"/>
      <c r="CS73" s="58"/>
      <c r="CT73" s="57"/>
      <c r="CU73" s="57"/>
      <c r="CV73" s="32"/>
      <c r="CW73" s="58"/>
      <c r="CX73" s="57"/>
      <c r="CY73" s="57"/>
      <c r="CZ73" s="32"/>
      <c r="DA73" s="58"/>
      <c r="DB73" s="57"/>
      <c r="DC73" s="57"/>
      <c r="DD73" s="32"/>
      <c r="DE73" s="58"/>
      <c r="DF73" s="57"/>
      <c r="DG73" s="57"/>
      <c r="DH73" s="32"/>
      <c r="DI73" s="58"/>
      <c r="DJ73" s="57"/>
      <c r="DK73" s="57"/>
      <c r="DL73" s="32"/>
      <c r="DM73" s="58"/>
      <c r="DN73" s="57"/>
      <c r="DO73" s="57"/>
      <c r="DP73" s="32"/>
      <c r="DQ73" s="58"/>
      <c r="DR73" s="57"/>
      <c r="DS73" s="57"/>
      <c r="DT73" s="32"/>
      <c r="DU73" s="58"/>
      <c r="DV73" s="57"/>
      <c r="DW73" s="57"/>
      <c r="DX73" s="32"/>
      <c r="DY73" s="58"/>
      <c r="DZ73" s="57"/>
      <c r="EA73" s="57"/>
      <c r="EB73" s="32"/>
      <c r="EC73" s="58"/>
      <c r="ED73" s="57"/>
      <c r="EE73" s="57"/>
      <c r="EF73" s="32"/>
      <c r="EG73" s="58"/>
      <c r="EH73" s="57"/>
      <c r="EI73" s="57"/>
      <c r="EJ73" s="32"/>
      <c r="EK73" s="58"/>
      <c r="EL73" s="57"/>
      <c r="EM73" s="57"/>
      <c r="EN73" s="32"/>
      <c r="EO73" s="58"/>
      <c r="EP73" s="57"/>
      <c r="EQ73" s="57"/>
      <c r="ER73" s="32"/>
      <c r="ES73" s="58"/>
      <c r="ET73" s="57"/>
      <c r="EU73" s="57"/>
      <c r="EV73" s="32"/>
      <c r="EW73" s="58"/>
      <c r="EX73" s="57"/>
      <c r="EY73" s="57"/>
      <c r="EZ73" s="32"/>
      <c r="FA73" s="58"/>
      <c r="FB73" s="57"/>
      <c r="FC73" s="57"/>
      <c r="FD73" s="32"/>
      <c r="FE73" s="58"/>
      <c r="FF73" s="57"/>
      <c r="FG73" s="57"/>
      <c r="FH73" s="32"/>
      <c r="FI73" s="58"/>
      <c r="FJ73" s="57"/>
      <c r="FK73" s="57"/>
      <c r="FL73" s="32"/>
      <c r="FM73" s="58"/>
      <c r="FN73" s="57"/>
      <c r="FO73" s="57"/>
      <c r="FP73" s="32"/>
      <c r="FQ73" s="58"/>
      <c r="FR73" s="57"/>
      <c r="FS73" s="57"/>
      <c r="FT73" s="32"/>
      <c r="FU73" s="58"/>
      <c r="FV73" s="57"/>
      <c r="FW73" s="57"/>
      <c r="FX73" s="32"/>
      <c r="FY73" s="58"/>
      <c r="FZ73" s="57"/>
      <c r="GA73" s="57"/>
      <c r="GB73" s="32"/>
      <c r="GC73" s="58"/>
      <c r="GD73" s="57"/>
      <c r="GE73" s="57"/>
      <c r="GF73" s="32"/>
      <c r="GG73" s="58"/>
      <c r="GH73" s="57"/>
      <c r="GI73" s="57"/>
      <c r="GJ73" s="32"/>
      <c r="GK73" s="58"/>
      <c r="GL73" s="57"/>
      <c r="GM73" s="57"/>
      <c r="GN73" s="32"/>
      <c r="GO73" s="58"/>
      <c r="GP73" s="57"/>
      <c r="GQ73" s="57"/>
      <c r="GR73" s="32"/>
      <c r="GS73" s="58"/>
      <c r="GT73" s="57"/>
      <c r="GU73" s="57"/>
      <c r="GV73" s="32"/>
      <c r="GW73" s="58"/>
      <c r="GX73" s="57"/>
      <c r="GY73" s="57"/>
      <c r="GZ73" s="32"/>
      <c r="HA73" s="58"/>
      <c r="HB73" s="57"/>
      <c r="HC73" s="57"/>
      <c r="HD73" s="32"/>
      <c r="HE73" s="58"/>
      <c r="HF73" s="57"/>
      <c r="HG73" s="57"/>
      <c r="HH73" s="32"/>
      <c r="HI73" s="58"/>
      <c r="HJ73" s="57"/>
      <c r="HK73" s="57"/>
      <c r="HL73" s="32"/>
      <c r="HM73" s="58"/>
      <c r="HN73" s="57"/>
      <c r="HO73" s="57"/>
      <c r="HP73" s="32"/>
      <c r="HQ73" s="58"/>
      <c r="HR73" s="57"/>
      <c r="HS73" s="57"/>
      <c r="HT73" s="32"/>
      <c r="HU73" s="58"/>
      <c r="HV73" s="57"/>
      <c r="HW73" s="57"/>
      <c r="HX73" s="32"/>
      <c r="HY73" s="58"/>
      <c r="HZ73" s="57"/>
      <c r="IA73" s="57"/>
      <c r="IB73" s="32"/>
      <c r="IC73" s="58"/>
      <c r="ID73" s="57"/>
      <c r="IE73" s="57"/>
      <c r="IF73" s="32"/>
      <c r="IG73" s="58"/>
      <c r="IH73" s="57"/>
      <c r="II73" s="57"/>
      <c r="IJ73" s="32"/>
    </row>
    <row r="74" spans="1:244" s="31" customFormat="1" ht="13.5" thickBot="1" x14ac:dyDescent="0.3">
      <c r="A74" s="61" t="s">
        <v>201</v>
      </c>
      <c r="B74" s="62">
        <v>19289.327735291696</v>
      </c>
      <c r="C74" s="62">
        <v>12.05</v>
      </c>
      <c r="D74" s="38">
        <v>1</v>
      </c>
    </row>
    <row r="75" spans="1:244" x14ac:dyDescent="0.25">
      <c r="A75" s="63" t="s">
        <v>68</v>
      </c>
      <c r="D75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107</v>
      </c>
      <c r="B2" s="2"/>
      <c r="C2" s="2"/>
      <c r="D2" s="2"/>
      <c r="E2" s="2"/>
    </row>
    <row r="3" spans="1:5" x14ac:dyDescent="0.2">
      <c r="A3" s="1" t="s">
        <v>114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115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106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90</v>
      </c>
      <c r="C10" s="7">
        <v>0.64285999999999999</v>
      </c>
      <c r="D10" s="7">
        <v>2.04</v>
      </c>
      <c r="E10" s="7">
        <v>1.43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709.58</v>
      </c>
      <c r="C12" s="7">
        <v>5.0684199999999997</v>
      </c>
      <c r="D12" s="7">
        <v>16.05</v>
      </c>
      <c r="E12" s="7">
        <v>11.3</v>
      </c>
    </row>
    <row r="13" spans="1:5" x14ac:dyDescent="0.2">
      <c r="A13" s="5" t="s">
        <v>19</v>
      </c>
      <c r="B13" s="7">
        <v>441.2</v>
      </c>
      <c r="C13" s="7">
        <v>3.15143</v>
      </c>
      <c r="D13" s="7">
        <v>9.98</v>
      </c>
      <c r="E13" s="7">
        <v>7.02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105.6</v>
      </c>
      <c r="C16" s="7">
        <v>0.75429000000000002</v>
      </c>
      <c r="D16" s="7">
        <v>2.39</v>
      </c>
      <c r="E16" s="7">
        <v>1.68</v>
      </c>
    </row>
    <row r="17" spans="1:5" x14ac:dyDescent="0.2">
      <c r="A17" s="5" t="s">
        <v>23</v>
      </c>
      <c r="B17" s="7">
        <v>88</v>
      </c>
      <c r="C17" s="7">
        <v>0.62856000000000001</v>
      </c>
      <c r="D17" s="7">
        <v>1.99</v>
      </c>
      <c r="E17" s="7">
        <v>1.4</v>
      </c>
    </row>
    <row r="18" spans="1:5" x14ac:dyDescent="0.2">
      <c r="A18" s="5" t="s">
        <v>24</v>
      </c>
      <c r="B18" s="7">
        <v>264</v>
      </c>
      <c r="C18" s="7">
        <v>1.88571</v>
      </c>
      <c r="D18" s="7">
        <v>5.97</v>
      </c>
      <c r="E18" s="7">
        <v>4.2</v>
      </c>
    </row>
    <row r="19" spans="1:5" x14ac:dyDescent="0.2">
      <c r="A19" s="5" t="s">
        <v>25</v>
      </c>
      <c r="B19" s="7">
        <v>903.25</v>
      </c>
      <c r="C19" s="7">
        <v>6.4517800000000003</v>
      </c>
      <c r="D19" s="7">
        <v>20.43</v>
      </c>
      <c r="E19" s="7">
        <v>14.38</v>
      </c>
    </row>
    <row r="20" spans="1:5" x14ac:dyDescent="0.2">
      <c r="A20" s="5" t="s">
        <v>26</v>
      </c>
      <c r="B20" s="7">
        <v>731.5</v>
      </c>
      <c r="C20" s="7">
        <v>5.2249999999999996</v>
      </c>
      <c r="D20" s="7">
        <v>16.55</v>
      </c>
      <c r="E20" s="7">
        <v>11.64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45</v>
      </c>
      <c r="C24" s="7">
        <v>0.32142999999999999</v>
      </c>
      <c r="D24" s="7">
        <v>1.02</v>
      </c>
      <c r="E24" s="7">
        <v>0.72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43.2</v>
      </c>
      <c r="C26" s="7">
        <v>0.30857000000000001</v>
      </c>
      <c r="D26" s="7">
        <v>0.98</v>
      </c>
      <c r="E26" s="7">
        <v>0.69</v>
      </c>
    </row>
    <row r="27" spans="1:5" x14ac:dyDescent="0.2">
      <c r="A27" s="4" t="s">
        <v>33</v>
      </c>
      <c r="B27" s="8">
        <v>3421.3299999999995</v>
      </c>
      <c r="C27" s="8">
        <v>24.43805</v>
      </c>
      <c r="D27" s="8">
        <v>77.400000000000006</v>
      </c>
      <c r="E27" s="8">
        <v>54.46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210</v>
      </c>
      <c r="C29" s="7">
        <v>1.5</v>
      </c>
      <c r="D29" s="7">
        <v>4.75</v>
      </c>
      <c r="E29" s="7">
        <v>3.34</v>
      </c>
    </row>
    <row r="30" spans="1:5" x14ac:dyDescent="0.2">
      <c r="A30" s="5" t="s">
        <v>36</v>
      </c>
      <c r="B30" s="7">
        <v>102.64</v>
      </c>
      <c r="C30" s="7">
        <v>0.73314000000000001</v>
      </c>
      <c r="D30" s="7">
        <v>2.3199999999999998</v>
      </c>
      <c r="E30" s="7">
        <v>1.63</v>
      </c>
    </row>
    <row r="31" spans="1:5" x14ac:dyDescent="0.2">
      <c r="A31" s="5" t="s">
        <v>37</v>
      </c>
      <c r="B31" s="7">
        <v>263.41000000000003</v>
      </c>
      <c r="C31" s="7">
        <v>1.8815</v>
      </c>
      <c r="D31" s="7">
        <v>5.96</v>
      </c>
      <c r="E31" s="7">
        <v>4.1900000000000004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68.430000000000007</v>
      </c>
      <c r="C33" s="7">
        <v>0.48879</v>
      </c>
      <c r="D33" s="7">
        <v>1.55</v>
      </c>
      <c r="E33" s="7">
        <v>1.0900000000000001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68.430000000000007</v>
      </c>
      <c r="C35" s="7">
        <v>0.48879</v>
      </c>
      <c r="D35" s="7">
        <v>1.55</v>
      </c>
      <c r="E35" s="7">
        <v>1.0900000000000001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79.650000000000006</v>
      </c>
      <c r="C37" s="7">
        <v>0.56893000000000005</v>
      </c>
      <c r="D37" s="7">
        <v>1.8</v>
      </c>
      <c r="E37" s="7">
        <v>1.27</v>
      </c>
    </row>
    <row r="38" spans="1:5" x14ac:dyDescent="0.2">
      <c r="A38" s="5" t="s">
        <v>44</v>
      </c>
      <c r="B38" s="7">
        <v>175.77</v>
      </c>
      <c r="C38" s="7">
        <v>1.2555000000000001</v>
      </c>
      <c r="D38" s="7">
        <v>3.98</v>
      </c>
      <c r="E38" s="7">
        <v>2.8</v>
      </c>
    </row>
    <row r="39" spans="1:5" x14ac:dyDescent="0.2">
      <c r="A39" s="4" t="s">
        <v>45</v>
      </c>
      <c r="B39" s="8">
        <v>968.32999999999993</v>
      </c>
      <c r="C39" s="8">
        <v>6.9166499999999997</v>
      </c>
      <c r="D39" s="8">
        <v>21.91</v>
      </c>
      <c r="E39" s="8">
        <v>15.41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31.06</v>
      </c>
      <c r="C41" s="7">
        <v>0.22</v>
      </c>
      <c r="D41" s="7">
        <v>0.7</v>
      </c>
      <c r="E41" s="7">
        <v>0.49</v>
      </c>
    </row>
    <row r="42" spans="1:5" x14ac:dyDescent="0.2">
      <c r="A42" s="4" t="s">
        <v>48</v>
      </c>
      <c r="B42" s="8">
        <v>31.06</v>
      </c>
      <c r="C42" s="8">
        <v>0.22</v>
      </c>
      <c r="D42" s="8">
        <v>0.7</v>
      </c>
      <c r="E42" s="8">
        <v>0.49</v>
      </c>
    </row>
    <row r="43" spans="1:5" x14ac:dyDescent="0.2">
      <c r="A43" s="4" t="s">
        <v>49</v>
      </c>
      <c r="B43" s="8">
        <v>4420.72</v>
      </c>
      <c r="C43" s="8">
        <v>31.5747</v>
      </c>
      <c r="D43" s="8">
        <v>100.01</v>
      </c>
      <c r="E43" s="8">
        <v>70.36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21.99</v>
      </c>
      <c r="C45" s="7">
        <v>0.15705</v>
      </c>
      <c r="D45" s="7">
        <v>0.5</v>
      </c>
      <c r="E45" s="7">
        <v>0.35</v>
      </c>
    </row>
    <row r="46" spans="1:5" x14ac:dyDescent="0.2">
      <c r="A46" s="5" t="s">
        <v>52</v>
      </c>
      <c r="B46" s="7">
        <v>166.63</v>
      </c>
      <c r="C46" s="7">
        <v>1.19018</v>
      </c>
      <c r="D46" s="7">
        <v>3.77</v>
      </c>
      <c r="E46" s="7">
        <v>2.65</v>
      </c>
    </row>
    <row r="47" spans="1:5" x14ac:dyDescent="0.2">
      <c r="A47" s="5" t="s">
        <v>53</v>
      </c>
      <c r="B47" s="7">
        <v>306.85000000000002</v>
      </c>
      <c r="C47" s="7">
        <v>2.1917599999999999</v>
      </c>
      <c r="D47" s="7">
        <v>6.94</v>
      </c>
      <c r="E47" s="7">
        <v>4.88</v>
      </c>
    </row>
    <row r="48" spans="1:5" x14ac:dyDescent="0.2">
      <c r="A48" s="4" t="s">
        <v>54</v>
      </c>
      <c r="B48" s="8">
        <v>495.47</v>
      </c>
      <c r="C48" s="8">
        <v>3.5389900000000001</v>
      </c>
      <c r="D48" s="8">
        <v>11.21</v>
      </c>
      <c r="E48" s="8">
        <v>7.88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80</v>
      </c>
      <c r="C50" s="7">
        <v>0.57142999999999999</v>
      </c>
      <c r="D50" s="7">
        <v>1.81</v>
      </c>
      <c r="E50" s="7">
        <v>1.27</v>
      </c>
    </row>
    <row r="51" spans="1:5" x14ac:dyDescent="0.2">
      <c r="A51" s="5" t="s">
        <v>57</v>
      </c>
      <c r="B51" s="7">
        <v>88.26</v>
      </c>
      <c r="C51" s="7">
        <v>0.63044</v>
      </c>
      <c r="D51" s="7">
        <v>2</v>
      </c>
      <c r="E51" s="7">
        <v>1.4</v>
      </c>
    </row>
    <row r="52" spans="1:5" x14ac:dyDescent="0.2">
      <c r="A52" s="5" t="s">
        <v>58</v>
      </c>
      <c r="B52" s="7">
        <v>28.24</v>
      </c>
      <c r="C52" s="7">
        <v>0.20172000000000001</v>
      </c>
      <c r="D52" s="7">
        <v>0.64</v>
      </c>
      <c r="E52" s="7">
        <v>0.45</v>
      </c>
    </row>
    <row r="53" spans="1:5" x14ac:dyDescent="0.2">
      <c r="A53" s="5" t="s">
        <v>59</v>
      </c>
      <c r="B53" s="7">
        <v>1004.4</v>
      </c>
      <c r="C53" s="7">
        <v>7.1742900000000001</v>
      </c>
      <c r="D53" s="7">
        <v>22.72</v>
      </c>
      <c r="E53" s="7">
        <v>15.99</v>
      </c>
    </row>
    <row r="54" spans="1:5" x14ac:dyDescent="0.2">
      <c r="A54" s="4" t="s">
        <v>60</v>
      </c>
      <c r="B54" s="8">
        <v>1200.8999999999999</v>
      </c>
      <c r="C54" s="8">
        <v>8.5778800000000004</v>
      </c>
      <c r="D54" s="8">
        <v>27.17</v>
      </c>
      <c r="E54" s="8">
        <v>19.11</v>
      </c>
    </row>
    <row r="55" spans="1:5" x14ac:dyDescent="0.2">
      <c r="A55" s="4" t="s">
        <v>61</v>
      </c>
      <c r="B55" s="8">
        <v>1696.37</v>
      </c>
      <c r="C55" s="8">
        <v>12.11687</v>
      </c>
      <c r="D55" s="8">
        <v>38.380000000000003</v>
      </c>
      <c r="E55" s="8">
        <v>26.99</v>
      </c>
    </row>
    <row r="56" spans="1:5" x14ac:dyDescent="0.2">
      <c r="A56" s="4" t="s">
        <v>62</v>
      </c>
      <c r="B56" s="8">
        <v>6117.09</v>
      </c>
      <c r="C56" s="8">
        <v>43.691569999999999</v>
      </c>
      <c r="D56" s="8">
        <v>138.38999999999999</v>
      </c>
      <c r="E56" s="8">
        <v>97.35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63.63</v>
      </c>
      <c r="C58" s="7">
        <v>0.45452999999999999</v>
      </c>
      <c r="D58" s="7">
        <v>1.44</v>
      </c>
      <c r="E58" s="7">
        <v>1.01</v>
      </c>
    </row>
    <row r="59" spans="1:5" x14ac:dyDescent="0.2">
      <c r="A59" s="5" t="s">
        <v>65</v>
      </c>
      <c r="B59" s="7">
        <v>101.4</v>
      </c>
      <c r="C59" s="7">
        <v>0.72428999999999999</v>
      </c>
      <c r="D59" s="7">
        <v>2.29</v>
      </c>
      <c r="E59" s="7">
        <v>1.61</v>
      </c>
    </row>
    <row r="60" spans="1:5" x14ac:dyDescent="0.2">
      <c r="A60" s="4" t="s">
        <v>66</v>
      </c>
      <c r="B60" s="8">
        <v>165.03</v>
      </c>
      <c r="C60" s="8">
        <v>1.17882</v>
      </c>
      <c r="D60" s="8">
        <v>3.73</v>
      </c>
      <c r="E60" s="8">
        <v>2.62</v>
      </c>
    </row>
    <row r="61" spans="1:5" x14ac:dyDescent="0.2">
      <c r="A61" s="4" t="s">
        <v>67</v>
      </c>
      <c r="B61" s="8">
        <v>6282.12</v>
      </c>
      <c r="C61" s="8">
        <v>44.87039</v>
      </c>
      <c r="D61" s="8">
        <v>142.12</v>
      </c>
      <c r="E61" s="8">
        <v>99.97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571</v>
      </c>
      <c r="B2" s="2"/>
      <c r="C2" s="2"/>
      <c r="D2" s="2"/>
      <c r="E2" s="2"/>
    </row>
    <row r="3" spans="1:5" x14ac:dyDescent="0.2">
      <c r="A3" s="1" t="s">
        <v>572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347</v>
      </c>
      <c r="B6" s="5" t="s">
        <v>8</v>
      </c>
    </row>
    <row r="7" spans="1:5" ht="45" x14ac:dyDescent="0.2">
      <c r="A7" s="6" t="s">
        <v>9</v>
      </c>
      <c r="B7" s="6" t="s">
        <v>10</v>
      </c>
      <c r="C7" s="6" t="s">
        <v>573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1636.87</v>
      </c>
      <c r="C12" s="7">
        <v>1.9642500000000001</v>
      </c>
      <c r="D12" s="7">
        <v>13.12</v>
      </c>
      <c r="E12" s="7">
        <v>10.71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5670</v>
      </c>
      <c r="C16" s="7">
        <v>6.8040000000000003</v>
      </c>
      <c r="D16" s="7">
        <v>45.46</v>
      </c>
      <c r="E16" s="7">
        <v>37.1</v>
      </c>
    </row>
    <row r="17" spans="1:5" x14ac:dyDescent="0.2">
      <c r="A17" s="5" t="s">
        <v>23</v>
      </c>
      <c r="B17" s="7">
        <v>110</v>
      </c>
      <c r="C17" s="7">
        <v>0.13200000000000001</v>
      </c>
      <c r="D17" s="7">
        <v>0.88</v>
      </c>
      <c r="E17" s="7">
        <v>0.72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3200</v>
      </c>
      <c r="C19" s="7">
        <v>3.84</v>
      </c>
      <c r="D19" s="7">
        <v>25.66</v>
      </c>
      <c r="E19" s="7">
        <v>20.94</v>
      </c>
    </row>
    <row r="20" spans="1:5" x14ac:dyDescent="0.2">
      <c r="A20" s="5" t="s">
        <v>26</v>
      </c>
      <c r="B20" s="7">
        <v>806.8</v>
      </c>
      <c r="C20" s="7">
        <v>0.96816000000000002</v>
      </c>
      <c r="D20" s="7">
        <v>6.47</v>
      </c>
      <c r="E20" s="7">
        <v>5.28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11423.67</v>
      </c>
      <c r="C27" s="8">
        <v>13.708410000000001</v>
      </c>
      <c r="D27" s="8">
        <v>91.59</v>
      </c>
      <c r="E27" s="8">
        <v>74.75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342.71</v>
      </c>
      <c r="C30" s="7">
        <v>0.41125</v>
      </c>
      <c r="D30" s="7">
        <v>2.75</v>
      </c>
      <c r="E30" s="7">
        <v>2.2400000000000002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625</v>
      </c>
      <c r="C38" s="7">
        <v>0.75</v>
      </c>
      <c r="D38" s="7">
        <v>5.01</v>
      </c>
      <c r="E38" s="7">
        <v>4.09</v>
      </c>
    </row>
    <row r="39" spans="1:5" x14ac:dyDescent="0.2">
      <c r="A39" s="4" t="s">
        <v>45</v>
      </c>
      <c r="B39" s="8">
        <v>967.71</v>
      </c>
      <c r="C39" s="8">
        <v>1.1612499999999999</v>
      </c>
      <c r="D39" s="8">
        <v>7.76</v>
      </c>
      <c r="E39" s="8">
        <v>6.33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81.14</v>
      </c>
      <c r="C41" s="7">
        <v>0.1</v>
      </c>
      <c r="D41" s="7">
        <v>0.65</v>
      </c>
      <c r="E41" s="7">
        <v>0.53</v>
      </c>
    </row>
    <row r="42" spans="1:5" x14ac:dyDescent="0.2">
      <c r="A42" s="4" t="s">
        <v>48</v>
      </c>
      <c r="B42" s="8">
        <v>81.14</v>
      </c>
      <c r="C42" s="8">
        <v>0.1</v>
      </c>
      <c r="D42" s="8">
        <v>0.65</v>
      </c>
      <c r="E42" s="8">
        <v>0.53</v>
      </c>
    </row>
    <row r="43" spans="1:5" x14ac:dyDescent="0.2">
      <c r="A43" s="4" t="s">
        <v>49</v>
      </c>
      <c r="B43" s="8">
        <v>12472.52</v>
      </c>
      <c r="C43" s="8">
        <v>14.969659999999999</v>
      </c>
      <c r="D43" s="8">
        <v>100</v>
      </c>
      <c r="E43" s="8">
        <v>81.61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295.63</v>
      </c>
      <c r="C45" s="7">
        <v>0.35476000000000002</v>
      </c>
      <c r="D45" s="7">
        <v>2.37</v>
      </c>
      <c r="E45" s="7">
        <v>1.93</v>
      </c>
    </row>
    <row r="46" spans="1:5" x14ac:dyDescent="0.2">
      <c r="A46" s="5" t="s">
        <v>52</v>
      </c>
      <c r="B46" s="7">
        <v>179.84</v>
      </c>
      <c r="C46" s="7">
        <v>0.21579999999999999</v>
      </c>
      <c r="D46" s="7">
        <v>1.44</v>
      </c>
      <c r="E46" s="7">
        <v>1.18</v>
      </c>
    </row>
    <row r="47" spans="1:5" x14ac:dyDescent="0.2">
      <c r="A47" s="5" t="s">
        <v>53</v>
      </c>
      <c r="B47" s="7">
        <v>666.25</v>
      </c>
      <c r="C47" s="7">
        <v>0.79949999999999999</v>
      </c>
      <c r="D47" s="7">
        <v>5.34</v>
      </c>
      <c r="E47" s="7">
        <v>4.3600000000000003</v>
      </c>
    </row>
    <row r="48" spans="1:5" x14ac:dyDescent="0.2">
      <c r="A48" s="5" t="s">
        <v>81</v>
      </c>
      <c r="B48" s="7">
        <v>935.56</v>
      </c>
      <c r="C48" s="7">
        <v>1.1226700000000001</v>
      </c>
      <c r="D48" s="7">
        <v>7.5</v>
      </c>
      <c r="E48" s="7">
        <v>6.12</v>
      </c>
    </row>
    <row r="49" spans="1:5" x14ac:dyDescent="0.2">
      <c r="A49" s="4" t="s">
        <v>54</v>
      </c>
      <c r="B49" s="8">
        <v>2077.2799999999997</v>
      </c>
      <c r="C49" s="8">
        <v>2.4927299999999999</v>
      </c>
      <c r="D49" s="8">
        <v>16.649999999999999</v>
      </c>
      <c r="E49" s="8">
        <v>13.59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154.51</v>
      </c>
      <c r="C51" s="7">
        <v>0.18540999999999999</v>
      </c>
      <c r="D51" s="7">
        <v>1.24</v>
      </c>
      <c r="E51" s="7">
        <v>1.01</v>
      </c>
    </row>
    <row r="52" spans="1:5" x14ac:dyDescent="0.2">
      <c r="A52" s="5" t="s">
        <v>83</v>
      </c>
      <c r="B52" s="7">
        <v>50.15</v>
      </c>
      <c r="C52" s="7">
        <v>6.0179999999999997E-2</v>
      </c>
      <c r="D52" s="7">
        <v>0.4</v>
      </c>
      <c r="E52" s="7">
        <v>0.33</v>
      </c>
    </row>
    <row r="53" spans="1:5" x14ac:dyDescent="0.2">
      <c r="A53" s="5" t="s">
        <v>84</v>
      </c>
      <c r="B53" s="7">
        <v>95.44</v>
      </c>
      <c r="C53" s="7">
        <v>0.11453000000000001</v>
      </c>
      <c r="D53" s="7">
        <v>0.77</v>
      </c>
      <c r="E53" s="7">
        <v>0.62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300.10000000000002</v>
      </c>
      <c r="C55" s="8">
        <v>0.36012</v>
      </c>
      <c r="D55" s="8">
        <v>2.41</v>
      </c>
      <c r="E55" s="8">
        <v>1.96</v>
      </c>
    </row>
    <row r="56" spans="1:5" x14ac:dyDescent="0.2">
      <c r="A56" s="4" t="s">
        <v>61</v>
      </c>
      <c r="B56" s="8">
        <v>2377.3799999999997</v>
      </c>
      <c r="C56" s="8">
        <v>2.8528500000000001</v>
      </c>
      <c r="D56" s="8">
        <v>19.059999999999999</v>
      </c>
      <c r="E56" s="8">
        <v>15.55</v>
      </c>
    </row>
    <row r="57" spans="1:5" x14ac:dyDescent="0.2">
      <c r="A57" s="4" t="s">
        <v>62</v>
      </c>
      <c r="B57" s="8">
        <v>14849.9</v>
      </c>
      <c r="C57" s="8">
        <v>17.822510000000001</v>
      </c>
      <c r="D57" s="8">
        <v>119.06</v>
      </c>
      <c r="E57" s="8">
        <v>97.16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215.07</v>
      </c>
      <c r="C59" s="7">
        <v>0.25807999999999998</v>
      </c>
      <c r="D59" s="7">
        <v>1.72</v>
      </c>
      <c r="E59" s="7">
        <v>1.41</v>
      </c>
    </row>
    <row r="60" spans="1:5" x14ac:dyDescent="0.2">
      <c r="A60" s="5" t="s">
        <v>87</v>
      </c>
      <c r="B60" s="7">
        <v>7.91</v>
      </c>
      <c r="C60" s="7">
        <v>9.4900000000000002E-3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211.25</v>
      </c>
      <c r="C61" s="7">
        <v>0.2535</v>
      </c>
      <c r="D61" s="7">
        <v>1.69</v>
      </c>
      <c r="E61" s="7">
        <v>1.38</v>
      </c>
    </row>
    <row r="62" spans="1:5" x14ac:dyDescent="0.2">
      <c r="A62" s="4" t="s">
        <v>66</v>
      </c>
      <c r="B62" s="8">
        <v>434.23</v>
      </c>
      <c r="C62" s="8">
        <v>0.52107000000000003</v>
      </c>
      <c r="D62" s="8">
        <v>3.47</v>
      </c>
      <c r="E62" s="8">
        <v>2.84</v>
      </c>
    </row>
    <row r="63" spans="1:5" x14ac:dyDescent="0.2">
      <c r="A63" s="4" t="s">
        <v>67</v>
      </c>
      <c r="B63" s="8">
        <v>15284.13</v>
      </c>
      <c r="C63" s="8">
        <v>18.343579999999999</v>
      </c>
      <c r="D63" s="8">
        <v>122.53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I12" sqref="I12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574</v>
      </c>
      <c r="B2" s="2"/>
      <c r="C2" s="2"/>
      <c r="D2" s="2"/>
      <c r="E2" s="2"/>
    </row>
    <row r="3" spans="1:5" x14ac:dyDescent="0.2">
      <c r="A3" s="1" t="s">
        <v>575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576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123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2466.1</v>
      </c>
      <c r="C13" s="7">
        <v>0.49321999999999999</v>
      </c>
      <c r="D13" s="7">
        <v>1.84</v>
      </c>
      <c r="E13" s="7">
        <v>1.79</v>
      </c>
    </row>
    <row r="14" spans="1:5" x14ac:dyDescent="0.2">
      <c r="A14" s="5" t="s">
        <v>20</v>
      </c>
      <c r="B14" s="7">
        <v>840</v>
      </c>
      <c r="C14" s="7">
        <v>0.16800000000000001</v>
      </c>
      <c r="D14" s="7">
        <v>0.63</v>
      </c>
      <c r="E14" s="7">
        <v>0.61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26302.5</v>
      </c>
      <c r="C16" s="7">
        <v>5.2605000000000004</v>
      </c>
      <c r="D16" s="7">
        <v>19.62</v>
      </c>
      <c r="E16" s="7">
        <v>19.07</v>
      </c>
    </row>
    <row r="17" spans="1:5" x14ac:dyDescent="0.2">
      <c r="A17" s="5" t="s">
        <v>23</v>
      </c>
      <c r="B17" s="7">
        <v>66</v>
      </c>
      <c r="C17" s="7">
        <v>1.32E-2</v>
      </c>
      <c r="D17" s="7">
        <v>0.05</v>
      </c>
      <c r="E17" s="7">
        <v>0.05</v>
      </c>
    </row>
    <row r="18" spans="1:5" x14ac:dyDescent="0.2">
      <c r="A18" s="5" t="s">
        <v>24</v>
      </c>
      <c r="B18" s="7">
        <v>11430</v>
      </c>
      <c r="C18" s="7">
        <v>2.286</v>
      </c>
      <c r="D18" s="7">
        <v>8.5299999999999994</v>
      </c>
      <c r="E18" s="7">
        <v>8.2899999999999991</v>
      </c>
    </row>
    <row r="19" spans="1:5" x14ac:dyDescent="0.2">
      <c r="A19" s="5" t="s">
        <v>25</v>
      </c>
      <c r="B19" s="7">
        <v>23869.33</v>
      </c>
      <c r="C19" s="7">
        <v>4.7738699999999996</v>
      </c>
      <c r="D19" s="7">
        <v>17.809999999999999</v>
      </c>
      <c r="E19" s="7">
        <v>17.3</v>
      </c>
    </row>
    <row r="20" spans="1:5" x14ac:dyDescent="0.2">
      <c r="A20" s="5" t="s">
        <v>26</v>
      </c>
      <c r="B20" s="7">
        <v>9726.81</v>
      </c>
      <c r="C20" s="7">
        <v>1.94536</v>
      </c>
      <c r="D20" s="7">
        <v>7.26</v>
      </c>
      <c r="E20" s="7">
        <v>7.05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26082.99</v>
      </c>
      <c r="C23" s="7">
        <v>5.2165999999999997</v>
      </c>
      <c r="D23" s="7">
        <v>19.46</v>
      </c>
      <c r="E23" s="7">
        <v>18.91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1620</v>
      </c>
      <c r="C26" s="7">
        <v>0.32400000000000001</v>
      </c>
      <c r="D26" s="7">
        <v>1.21</v>
      </c>
      <c r="E26" s="7">
        <v>1.17</v>
      </c>
    </row>
    <row r="27" spans="1:5" x14ac:dyDescent="0.2">
      <c r="A27" s="4" t="s">
        <v>33</v>
      </c>
      <c r="B27" s="8">
        <v>102403.73000000001</v>
      </c>
      <c r="C27" s="8">
        <v>20.48075</v>
      </c>
      <c r="D27" s="8">
        <v>76.41</v>
      </c>
      <c r="E27" s="8">
        <v>74.239999999999995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25000</v>
      </c>
      <c r="C29" s="7">
        <v>5</v>
      </c>
      <c r="D29" s="7">
        <v>18.649999999999999</v>
      </c>
      <c r="E29" s="7">
        <v>18.12</v>
      </c>
    </row>
    <row r="30" spans="1:5" x14ac:dyDescent="0.2">
      <c r="A30" s="5" t="s">
        <v>36</v>
      </c>
      <c r="B30" s="7">
        <v>3072.15</v>
      </c>
      <c r="C30" s="7">
        <v>0.61443000000000003</v>
      </c>
      <c r="D30" s="7">
        <v>2.29</v>
      </c>
      <c r="E30" s="7">
        <v>2.23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3047.25</v>
      </c>
      <c r="C38" s="7">
        <v>0.60945000000000005</v>
      </c>
      <c r="D38" s="7">
        <v>2.27</v>
      </c>
      <c r="E38" s="7">
        <v>2.21</v>
      </c>
    </row>
    <row r="39" spans="1:5" x14ac:dyDescent="0.2">
      <c r="A39" s="4" t="s">
        <v>45</v>
      </c>
      <c r="B39" s="8">
        <v>31119.4</v>
      </c>
      <c r="C39" s="8">
        <v>6.2238800000000003</v>
      </c>
      <c r="D39" s="8">
        <v>23.21</v>
      </c>
      <c r="E39" s="8">
        <v>22.56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509.85</v>
      </c>
      <c r="C41" s="7">
        <v>0.1</v>
      </c>
      <c r="D41" s="7">
        <v>0.38</v>
      </c>
      <c r="E41" s="7">
        <v>0.37</v>
      </c>
    </row>
    <row r="42" spans="1:5" x14ac:dyDescent="0.2">
      <c r="A42" s="4" t="s">
        <v>48</v>
      </c>
      <c r="B42" s="8">
        <v>509.85</v>
      </c>
      <c r="C42" s="8">
        <v>0.1</v>
      </c>
      <c r="D42" s="8">
        <v>0.38</v>
      </c>
      <c r="E42" s="8">
        <v>0.37</v>
      </c>
    </row>
    <row r="43" spans="1:5" x14ac:dyDescent="0.2">
      <c r="A43" s="4" t="s">
        <v>49</v>
      </c>
      <c r="B43" s="8">
        <v>134032.98000000001</v>
      </c>
      <c r="C43" s="8">
        <v>26.80463</v>
      </c>
      <c r="D43" s="8">
        <v>100</v>
      </c>
      <c r="E43" s="8">
        <v>97.17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1230</v>
      </c>
      <c r="C45" s="7">
        <v>0.246</v>
      </c>
      <c r="D45" s="7">
        <v>0.92</v>
      </c>
      <c r="E45" s="7">
        <v>0.89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320</v>
      </c>
      <c r="C47" s="7">
        <v>6.4000000000000001E-2</v>
      </c>
      <c r="D47" s="7">
        <v>0.24</v>
      </c>
      <c r="E47" s="7">
        <v>0.23</v>
      </c>
    </row>
    <row r="48" spans="1:5" x14ac:dyDescent="0.2">
      <c r="A48" s="4" t="s">
        <v>54</v>
      </c>
      <c r="B48" s="8">
        <v>1550</v>
      </c>
      <c r="C48" s="8">
        <v>0.31</v>
      </c>
      <c r="D48" s="8">
        <v>1.1599999999999999</v>
      </c>
      <c r="E48" s="8">
        <v>1.1200000000000001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30.09</v>
      </c>
      <c r="C51" s="7">
        <v>6.0200000000000002E-3</v>
      </c>
      <c r="D51" s="7">
        <v>0.02</v>
      </c>
      <c r="E51" s="7">
        <v>0.02</v>
      </c>
    </row>
    <row r="52" spans="1:5" x14ac:dyDescent="0.2">
      <c r="A52" s="5" t="s">
        <v>58</v>
      </c>
      <c r="B52" s="7">
        <v>23.07</v>
      </c>
      <c r="C52" s="7">
        <v>4.6100000000000004E-3</v>
      </c>
      <c r="D52" s="7">
        <v>0.02</v>
      </c>
      <c r="E52" s="7">
        <v>0.02</v>
      </c>
    </row>
    <row r="53" spans="1:5" x14ac:dyDescent="0.2">
      <c r="A53" s="5" t="s">
        <v>59</v>
      </c>
      <c r="B53" s="7">
        <v>2250</v>
      </c>
      <c r="C53" s="7">
        <v>0.45</v>
      </c>
      <c r="D53" s="7">
        <v>1.68</v>
      </c>
      <c r="E53" s="7">
        <v>1.63</v>
      </c>
    </row>
    <row r="54" spans="1:5" x14ac:dyDescent="0.2">
      <c r="A54" s="4" t="s">
        <v>60</v>
      </c>
      <c r="B54" s="8">
        <v>2303.1600000000003</v>
      </c>
      <c r="C54" s="8">
        <v>0.46062999999999998</v>
      </c>
      <c r="D54" s="8">
        <v>1.72</v>
      </c>
      <c r="E54" s="8">
        <v>1.67</v>
      </c>
    </row>
    <row r="55" spans="1:5" x14ac:dyDescent="0.2">
      <c r="A55" s="4" t="s">
        <v>61</v>
      </c>
      <c r="B55" s="8">
        <v>3853.1600000000003</v>
      </c>
      <c r="C55" s="8">
        <v>0.77063000000000004</v>
      </c>
      <c r="D55" s="8">
        <v>2.88</v>
      </c>
      <c r="E55" s="8">
        <v>2.79</v>
      </c>
    </row>
    <row r="56" spans="1:5" x14ac:dyDescent="0.2">
      <c r="A56" s="4" t="s">
        <v>62</v>
      </c>
      <c r="B56" s="8">
        <v>137886.14000000001</v>
      </c>
      <c r="C56" s="8">
        <v>27.57526</v>
      </c>
      <c r="D56" s="8">
        <v>102.88</v>
      </c>
      <c r="E56" s="8">
        <v>99.96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51.97</v>
      </c>
      <c r="C58" s="7">
        <v>1.039E-2</v>
      </c>
      <c r="D58" s="7">
        <v>0.04</v>
      </c>
      <c r="E58" s="7">
        <v>0.04</v>
      </c>
    </row>
    <row r="59" spans="1:5" x14ac:dyDescent="0.2">
      <c r="A59" s="5" t="s">
        <v>65</v>
      </c>
      <c r="B59" s="7">
        <v>6.34</v>
      </c>
      <c r="C59" s="7">
        <v>1.2700000000000001E-3</v>
      </c>
      <c r="D59" s="7">
        <v>0</v>
      </c>
      <c r="E59" s="7">
        <v>0</v>
      </c>
    </row>
    <row r="60" spans="1:5" x14ac:dyDescent="0.2">
      <c r="A60" s="4" t="s">
        <v>66</v>
      </c>
      <c r="B60" s="8">
        <v>58.31</v>
      </c>
      <c r="C60" s="8">
        <v>1.166E-2</v>
      </c>
      <c r="D60" s="8">
        <v>0.04</v>
      </c>
      <c r="E60" s="8">
        <v>0.04</v>
      </c>
    </row>
    <row r="61" spans="1:5" x14ac:dyDescent="0.2">
      <c r="A61" s="4" t="s">
        <v>67</v>
      </c>
      <c r="B61" s="8">
        <v>137944.45000000001</v>
      </c>
      <c r="C61" s="8">
        <v>27.586919999999999</v>
      </c>
      <c r="D61" s="8">
        <v>102.92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M35" sqref="M35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574</v>
      </c>
      <c r="B2" s="2"/>
      <c r="C2" s="2"/>
      <c r="D2" s="2"/>
      <c r="E2" s="2"/>
    </row>
    <row r="3" spans="1:5" x14ac:dyDescent="0.2">
      <c r="A3" s="1" t="s">
        <v>577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578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123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3384.73</v>
      </c>
      <c r="C13" s="7">
        <v>0.96706999999999999</v>
      </c>
      <c r="D13" s="7">
        <v>4.57</v>
      </c>
      <c r="E13" s="7">
        <v>4.53</v>
      </c>
    </row>
    <row r="14" spans="1:5" x14ac:dyDescent="0.2">
      <c r="A14" s="5" t="s">
        <v>20</v>
      </c>
      <c r="B14" s="7">
        <v>540</v>
      </c>
      <c r="C14" s="7">
        <v>0.15429000000000001</v>
      </c>
      <c r="D14" s="7">
        <v>0.73</v>
      </c>
      <c r="E14" s="7">
        <v>0.72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26343.66</v>
      </c>
      <c r="C16" s="7">
        <v>7.5267600000000003</v>
      </c>
      <c r="D16" s="7">
        <v>35.549999999999997</v>
      </c>
      <c r="E16" s="7">
        <v>35.25</v>
      </c>
    </row>
    <row r="17" spans="1:5" x14ac:dyDescent="0.2">
      <c r="A17" s="5" t="s">
        <v>23</v>
      </c>
      <c r="B17" s="7">
        <v>88</v>
      </c>
      <c r="C17" s="7">
        <v>2.5159999999999998E-2</v>
      </c>
      <c r="D17" s="7">
        <v>0.12</v>
      </c>
      <c r="E17" s="7">
        <v>0.12</v>
      </c>
    </row>
    <row r="18" spans="1:5" x14ac:dyDescent="0.2">
      <c r="A18" s="5" t="s">
        <v>24</v>
      </c>
      <c r="B18" s="7">
        <v>12240</v>
      </c>
      <c r="C18" s="7">
        <v>3.4971399999999999</v>
      </c>
      <c r="D18" s="7">
        <v>16.52</v>
      </c>
      <c r="E18" s="7">
        <v>16.38</v>
      </c>
    </row>
    <row r="19" spans="1:5" x14ac:dyDescent="0.2">
      <c r="A19" s="5" t="s">
        <v>25</v>
      </c>
      <c r="B19" s="7">
        <v>12978.51</v>
      </c>
      <c r="C19" s="7">
        <v>3.7081300000000001</v>
      </c>
      <c r="D19" s="7">
        <v>17.510000000000002</v>
      </c>
      <c r="E19" s="7">
        <v>17.37</v>
      </c>
    </row>
    <row r="20" spans="1:5" x14ac:dyDescent="0.2">
      <c r="A20" s="5" t="s">
        <v>26</v>
      </c>
      <c r="B20" s="7">
        <v>9703.27</v>
      </c>
      <c r="C20" s="7">
        <v>2.7723499999999999</v>
      </c>
      <c r="D20" s="7">
        <v>13.09</v>
      </c>
      <c r="E20" s="7">
        <v>12.98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2042.64</v>
      </c>
      <c r="C23" s="7">
        <v>0.58360999999999996</v>
      </c>
      <c r="D23" s="7">
        <v>2.76</v>
      </c>
      <c r="E23" s="7">
        <v>2.73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67320.81</v>
      </c>
      <c r="C27" s="8">
        <v>19.23451</v>
      </c>
      <c r="D27" s="8">
        <v>90.85</v>
      </c>
      <c r="E27" s="8">
        <v>90.08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2019.62</v>
      </c>
      <c r="C30" s="7">
        <v>0.57703000000000004</v>
      </c>
      <c r="D30" s="7">
        <v>2.73</v>
      </c>
      <c r="E30" s="7">
        <v>2.7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1346.42</v>
      </c>
      <c r="C33" s="7">
        <v>0.38468999999999998</v>
      </c>
      <c r="D33" s="7">
        <v>1.82</v>
      </c>
      <c r="E33" s="7">
        <v>1.8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2690.63</v>
      </c>
      <c r="C38" s="7">
        <v>0.76875000000000004</v>
      </c>
      <c r="D38" s="7">
        <v>3.63</v>
      </c>
      <c r="E38" s="7">
        <v>3.6</v>
      </c>
    </row>
    <row r="39" spans="1:5" x14ac:dyDescent="0.2">
      <c r="A39" s="4" t="s">
        <v>45</v>
      </c>
      <c r="B39" s="8">
        <v>6056.67</v>
      </c>
      <c r="C39" s="8">
        <v>1.73047</v>
      </c>
      <c r="D39" s="8">
        <v>8.18</v>
      </c>
      <c r="E39" s="8">
        <v>8.1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729.86</v>
      </c>
      <c r="C41" s="7">
        <v>0.21</v>
      </c>
      <c r="D41" s="7">
        <v>0.98</v>
      </c>
      <c r="E41" s="7">
        <v>0.98</v>
      </c>
    </row>
    <row r="42" spans="1:5" x14ac:dyDescent="0.2">
      <c r="A42" s="4" t="s">
        <v>48</v>
      </c>
      <c r="B42" s="8">
        <v>729.86</v>
      </c>
      <c r="C42" s="8">
        <v>0.21</v>
      </c>
      <c r="D42" s="8">
        <v>0.98</v>
      </c>
      <c r="E42" s="8">
        <v>0.98</v>
      </c>
    </row>
    <row r="43" spans="1:5" x14ac:dyDescent="0.2">
      <c r="A43" s="4" t="s">
        <v>49</v>
      </c>
      <c r="B43" s="8">
        <v>74107.34</v>
      </c>
      <c r="C43" s="8">
        <v>21.174980000000001</v>
      </c>
      <c r="D43" s="8">
        <v>100.01</v>
      </c>
      <c r="E43" s="8">
        <v>99.16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39</v>
      </c>
      <c r="C45" s="7">
        <v>1.1140000000000001E-2</v>
      </c>
      <c r="D45" s="7">
        <v>0.05</v>
      </c>
      <c r="E45" s="7">
        <v>0.05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220</v>
      </c>
      <c r="C47" s="7">
        <v>6.2859999999999999E-2</v>
      </c>
      <c r="D47" s="7">
        <v>0.3</v>
      </c>
      <c r="E47" s="7">
        <v>0.28999999999999998</v>
      </c>
    </row>
    <row r="48" spans="1:5" x14ac:dyDescent="0.2">
      <c r="A48" s="4" t="s">
        <v>54</v>
      </c>
      <c r="B48" s="8">
        <v>259</v>
      </c>
      <c r="C48" s="8">
        <v>7.3999999999999996E-2</v>
      </c>
      <c r="D48" s="8">
        <v>0.35</v>
      </c>
      <c r="E48" s="8">
        <v>0.34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92.9</v>
      </c>
      <c r="C50" s="7">
        <v>2.6540000000000001E-2</v>
      </c>
      <c r="D50" s="7">
        <v>0.13</v>
      </c>
      <c r="E50" s="7">
        <v>0.12</v>
      </c>
    </row>
    <row r="51" spans="1:5" x14ac:dyDescent="0.2">
      <c r="A51" s="5" t="s">
        <v>57</v>
      </c>
      <c r="B51" s="7">
        <v>40.119999999999997</v>
      </c>
      <c r="C51" s="7">
        <v>1.146E-2</v>
      </c>
      <c r="D51" s="7">
        <v>0.05</v>
      </c>
      <c r="E51" s="7">
        <v>0.05</v>
      </c>
    </row>
    <row r="52" spans="1:5" x14ac:dyDescent="0.2">
      <c r="A52" s="5" t="s">
        <v>58</v>
      </c>
      <c r="B52" s="7">
        <v>20.63</v>
      </c>
      <c r="C52" s="7">
        <v>5.8900000000000003E-3</v>
      </c>
      <c r="D52" s="7">
        <v>0.03</v>
      </c>
      <c r="E52" s="7">
        <v>0.03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153.65</v>
      </c>
      <c r="C54" s="8">
        <v>4.3889999999999998E-2</v>
      </c>
      <c r="D54" s="8">
        <v>0.21</v>
      </c>
      <c r="E54" s="8">
        <v>0.2</v>
      </c>
    </row>
    <row r="55" spans="1:5" x14ac:dyDescent="0.2">
      <c r="A55" s="4" t="s">
        <v>61</v>
      </c>
      <c r="B55" s="8">
        <v>412.65</v>
      </c>
      <c r="C55" s="8">
        <v>0.11788999999999999</v>
      </c>
      <c r="D55" s="8">
        <v>0.56000000000000005</v>
      </c>
      <c r="E55" s="8">
        <v>0.54</v>
      </c>
    </row>
    <row r="56" spans="1:5" x14ac:dyDescent="0.2">
      <c r="A56" s="4" t="s">
        <v>62</v>
      </c>
      <c r="B56" s="8">
        <v>74519.989999999991</v>
      </c>
      <c r="C56" s="8">
        <v>21.292870000000001</v>
      </c>
      <c r="D56" s="8">
        <v>100.57</v>
      </c>
      <c r="E56" s="8">
        <v>99.7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46.47</v>
      </c>
      <c r="C58" s="7">
        <v>1.328E-2</v>
      </c>
      <c r="D58" s="7">
        <v>0.06</v>
      </c>
      <c r="E58" s="7">
        <v>0.06</v>
      </c>
    </row>
    <row r="59" spans="1:5" x14ac:dyDescent="0.2">
      <c r="A59" s="5" t="s">
        <v>65</v>
      </c>
      <c r="B59" s="7">
        <v>169</v>
      </c>
      <c r="C59" s="7">
        <v>4.829E-2</v>
      </c>
      <c r="D59" s="7">
        <v>0.23</v>
      </c>
      <c r="E59" s="7">
        <v>0.23</v>
      </c>
    </row>
    <row r="60" spans="1:5" x14ac:dyDescent="0.2">
      <c r="A60" s="4" t="s">
        <v>66</v>
      </c>
      <c r="B60" s="8">
        <v>215.47</v>
      </c>
      <c r="C60" s="8">
        <v>6.157E-2</v>
      </c>
      <c r="D60" s="8">
        <v>0.28999999999999998</v>
      </c>
      <c r="E60" s="8">
        <v>0.28999999999999998</v>
      </c>
    </row>
    <row r="61" spans="1:5" x14ac:dyDescent="0.2">
      <c r="A61" s="4" t="s">
        <v>67</v>
      </c>
      <c r="B61" s="8">
        <v>74735.459999999992</v>
      </c>
      <c r="C61" s="8">
        <v>21.35444</v>
      </c>
      <c r="D61" s="8">
        <v>100.86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579</v>
      </c>
      <c r="B2" s="2"/>
      <c r="C2" s="2"/>
      <c r="D2" s="2"/>
      <c r="E2" s="2"/>
    </row>
    <row r="3" spans="1:5" x14ac:dyDescent="0.2">
      <c r="A3" s="1" t="s">
        <v>580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581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3514.46</v>
      </c>
      <c r="C12" s="7">
        <v>4.3909999999999998E-2</v>
      </c>
      <c r="D12" s="7">
        <v>3.73</v>
      </c>
      <c r="E12" s="7">
        <v>3.49</v>
      </c>
    </row>
    <row r="13" spans="1:5" x14ac:dyDescent="0.2">
      <c r="A13" s="5" t="s">
        <v>19</v>
      </c>
      <c r="B13" s="7">
        <v>1404.8</v>
      </c>
      <c r="C13" s="7">
        <v>1.7559999999999999E-2</v>
      </c>
      <c r="D13" s="7">
        <v>1.49</v>
      </c>
      <c r="E13" s="7">
        <v>1.4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20043</v>
      </c>
      <c r="C16" s="7">
        <v>0.25056</v>
      </c>
      <c r="D16" s="7">
        <v>21.25</v>
      </c>
      <c r="E16" s="7">
        <v>19.920000000000002</v>
      </c>
    </row>
    <row r="17" spans="1:5" x14ac:dyDescent="0.2">
      <c r="A17" s="5" t="s">
        <v>23</v>
      </c>
      <c r="B17" s="7">
        <v>66</v>
      </c>
      <c r="C17" s="7">
        <v>8.4000000000000003E-4</v>
      </c>
      <c r="D17" s="7">
        <v>7.0000000000000007E-2</v>
      </c>
      <c r="E17" s="7">
        <v>7.0000000000000007E-2</v>
      </c>
    </row>
    <row r="18" spans="1:5" x14ac:dyDescent="0.2">
      <c r="A18" s="5" t="s">
        <v>24</v>
      </c>
      <c r="B18" s="7">
        <v>6468</v>
      </c>
      <c r="C18" s="7">
        <v>8.0850000000000005E-2</v>
      </c>
      <c r="D18" s="7">
        <v>6.86</v>
      </c>
      <c r="E18" s="7">
        <v>6.43</v>
      </c>
    </row>
    <row r="19" spans="1:5" x14ac:dyDescent="0.2">
      <c r="A19" s="5" t="s">
        <v>25</v>
      </c>
      <c r="B19" s="7">
        <v>12459.5</v>
      </c>
      <c r="C19" s="7">
        <v>0.15575</v>
      </c>
      <c r="D19" s="7">
        <v>13.21</v>
      </c>
      <c r="E19" s="7">
        <v>12.38</v>
      </c>
    </row>
    <row r="20" spans="1:5" x14ac:dyDescent="0.2">
      <c r="A20" s="5" t="s">
        <v>26</v>
      </c>
      <c r="B20" s="7">
        <v>29982.38</v>
      </c>
      <c r="C20" s="7">
        <v>0.37485000000000002</v>
      </c>
      <c r="D20" s="7">
        <v>31.79</v>
      </c>
      <c r="E20" s="7">
        <v>29.8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6771.5</v>
      </c>
      <c r="C23" s="7">
        <v>8.4650000000000003E-2</v>
      </c>
      <c r="D23" s="7">
        <v>7.18</v>
      </c>
      <c r="E23" s="7">
        <v>6.73</v>
      </c>
    </row>
    <row r="24" spans="1:5" x14ac:dyDescent="0.2">
      <c r="A24" s="5" t="s">
        <v>30</v>
      </c>
      <c r="B24" s="7">
        <v>120</v>
      </c>
      <c r="C24" s="7">
        <v>1.5E-3</v>
      </c>
      <c r="D24" s="7">
        <v>0.13</v>
      </c>
      <c r="E24" s="7">
        <v>0.12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80829.640000000014</v>
      </c>
      <c r="C27" s="8">
        <v>1.01047</v>
      </c>
      <c r="D27" s="8">
        <v>85.71</v>
      </c>
      <c r="E27" s="8">
        <v>80.34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6500</v>
      </c>
      <c r="C29" s="7">
        <v>8.1250000000000003E-2</v>
      </c>
      <c r="D29" s="7">
        <v>6.89</v>
      </c>
      <c r="E29" s="7">
        <v>6.46</v>
      </c>
    </row>
    <row r="30" spans="1:5" x14ac:dyDescent="0.2">
      <c r="A30" s="5" t="s">
        <v>36</v>
      </c>
      <c r="B30" s="7">
        <v>2424.89</v>
      </c>
      <c r="C30" s="7">
        <v>3.031E-2</v>
      </c>
      <c r="D30" s="7">
        <v>2.57</v>
      </c>
      <c r="E30" s="7">
        <v>2.41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1616.59</v>
      </c>
      <c r="C33" s="7">
        <v>2.0209999999999999E-2</v>
      </c>
      <c r="D33" s="7">
        <v>1.71</v>
      </c>
      <c r="E33" s="7">
        <v>1.61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1644</v>
      </c>
      <c r="C38" s="7">
        <v>2.0549999999999999E-2</v>
      </c>
      <c r="D38" s="7">
        <v>1.74</v>
      </c>
      <c r="E38" s="7">
        <v>1.63</v>
      </c>
    </row>
    <row r="39" spans="1:5" x14ac:dyDescent="0.2">
      <c r="A39" s="4" t="s">
        <v>45</v>
      </c>
      <c r="B39" s="8">
        <v>12185.48</v>
      </c>
      <c r="C39" s="8">
        <v>0.15232000000000001</v>
      </c>
      <c r="D39" s="8">
        <v>12.91</v>
      </c>
      <c r="E39" s="8">
        <v>12.11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1284.69</v>
      </c>
      <c r="C41" s="7">
        <v>0.02</v>
      </c>
      <c r="D41" s="7">
        <v>1.36</v>
      </c>
      <c r="E41" s="7">
        <v>1.28</v>
      </c>
    </row>
    <row r="42" spans="1:5" x14ac:dyDescent="0.2">
      <c r="A42" s="4" t="s">
        <v>48</v>
      </c>
      <c r="B42" s="8">
        <v>1284.69</v>
      </c>
      <c r="C42" s="8">
        <v>0.02</v>
      </c>
      <c r="D42" s="8">
        <v>1.36</v>
      </c>
      <c r="E42" s="8">
        <v>1.28</v>
      </c>
    </row>
    <row r="43" spans="1:5" x14ac:dyDescent="0.2">
      <c r="A43" s="4" t="s">
        <v>49</v>
      </c>
      <c r="B43" s="8">
        <v>94299.810000000012</v>
      </c>
      <c r="C43" s="8">
        <v>1.18279</v>
      </c>
      <c r="D43" s="8">
        <v>99.98</v>
      </c>
      <c r="E43" s="8">
        <v>93.73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229.78</v>
      </c>
      <c r="C45" s="7">
        <v>2.8700000000000002E-3</v>
      </c>
      <c r="D45" s="7">
        <v>0.24</v>
      </c>
      <c r="E45" s="7">
        <v>0.23</v>
      </c>
    </row>
    <row r="46" spans="1:5" x14ac:dyDescent="0.2">
      <c r="A46" s="5" t="s">
        <v>52</v>
      </c>
      <c r="B46" s="7">
        <v>642.75</v>
      </c>
      <c r="C46" s="7">
        <v>8.0300000000000007E-3</v>
      </c>
      <c r="D46" s="7">
        <v>0.68</v>
      </c>
      <c r="E46" s="7">
        <v>0.64</v>
      </c>
    </row>
    <row r="47" spans="1:5" x14ac:dyDescent="0.2">
      <c r="A47" s="5" t="s">
        <v>53</v>
      </c>
      <c r="B47" s="7">
        <v>1249.8900000000001</v>
      </c>
      <c r="C47" s="7">
        <v>1.562E-2</v>
      </c>
      <c r="D47" s="7">
        <v>1.33</v>
      </c>
      <c r="E47" s="7">
        <v>1.24</v>
      </c>
    </row>
    <row r="48" spans="1:5" x14ac:dyDescent="0.2">
      <c r="A48" s="4" t="s">
        <v>54</v>
      </c>
      <c r="B48" s="8">
        <v>2122.42</v>
      </c>
      <c r="C48" s="8">
        <v>2.6519999999999998E-2</v>
      </c>
      <c r="D48" s="8">
        <v>2.25</v>
      </c>
      <c r="E48" s="8">
        <v>2.11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2088.9</v>
      </c>
      <c r="C50" s="7">
        <v>2.6110000000000001E-2</v>
      </c>
      <c r="D50" s="7">
        <v>2.2200000000000002</v>
      </c>
      <c r="E50" s="7">
        <v>2.08</v>
      </c>
    </row>
    <row r="51" spans="1:5" x14ac:dyDescent="0.2">
      <c r="A51" s="5" t="s">
        <v>57</v>
      </c>
      <c r="B51" s="7">
        <v>30.09</v>
      </c>
      <c r="C51" s="7">
        <v>3.8000000000000002E-4</v>
      </c>
      <c r="D51" s="7">
        <v>0.03</v>
      </c>
      <c r="E51" s="7">
        <v>0.03</v>
      </c>
    </row>
    <row r="52" spans="1:5" x14ac:dyDescent="0.2">
      <c r="A52" s="5" t="s">
        <v>58</v>
      </c>
      <c r="B52" s="7">
        <v>140.88</v>
      </c>
      <c r="C52" s="7">
        <v>1.7600000000000001E-3</v>
      </c>
      <c r="D52" s="7">
        <v>0.15</v>
      </c>
      <c r="E52" s="7">
        <v>0.14000000000000001</v>
      </c>
    </row>
    <row r="53" spans="1:5" x14ac:dyDescent="0.2">
      <c r="A53" s="5" t="s">
        <v>59</v>
      </c>
      <c r="B53" s="7">
        <v>1237.5</v>
      </c>
      <c r="C53" s="7">
        <v>1.5469999999999999E-2</v>
      </c>
      <c r="D53" s="7">
        <v>1.31</v>
      </c>
      <c r="E53" s="7">
        <v>1.23</v>
      </c>
    </row>
    <row r="54" spans="1:5" x14ac:dyDescent="0.2">
      <c r="A54" s="4" t="s">
        <v>60</v>
      </c>
      <c r="B54" s="8">
        <v>3497.37</v>
      </c>
      <c r="C54" s="8">
        <v>4.3720000000000002E-2</v>
      </c>
      <c r="D54" s="8">
        <v>3.71</v>
      </c>
      <c r="E54" s="8">
        <v>3.48</v>
      </c>
    </row>
    <row r="55" spans="1:5" x14ac:dyDescent="0.2">
      <c r="A55" s="4" t="s">
        <v>61</v>
      </c>
      <c r="B55" s="8">
        <v>5619.79</v>
      </c>
      <c r="C55" s="8">
        <v>7.0239999999999997E-2</v>
      </c>
      <c r="D55" s="8">
        <v>5.96</v>
      </c>
      <c r="E55" s="8">
        <v>5.59</v>
      </c>
    </row>
    <row r="56" spans="1:5" x14ac:dyDescent="0.2">
      <c r="A56" s="4" t="s">
        <v>62</v>
      </c>
      <c r="B56" s="8">
        <v>99919.6</v>
      </c>
      <c r="C56" s="8">
        <v>1.2530300000000001</v>
      </c>
      <c r="D56" s="8">
        <v>105.94</v>
      </c>
      <c r="E56" s="8">
        <v>99.32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317.44</v>
      </c>
      <c r="C58" s="7">
        <v>3.9699999999999996E-3</v>
      </c>
      <c r="D58" s="7">
        <v>0.34</v>
      </c>
      <c r="E58" s="7">
        <v>0.32</v>
      </c>
    </row>
    <row r="59" spans="1:5" x14ac:dyDescent="0.2">
      <c r="A59" s="5" t="s">
        <v>65</v>
      </c>
      <c r="B59" s="7">
        <v>390.39</v>
      </c>
      <c r="C59" s="7">
        <v>4.8799999999999998E-3</v>
      </c>
      <c r="D59" s="7">
        <v>0.41</v>
      </c>
      <c r="E59" s="7">
        <v>0.39</v>
      </c>
    </row>
    <row r="60" spans="1:5" x14ac:dyDescent="0.2">
      <c r="A60" s="4" t="s">
        <v>66</v>
      </c>
      <c r="B60" s="8">
        <v>707.82999999999993</v>
      </c>
      <c r="C60" s="8">
        <v>8.8500000000000002E-3</v>
      </c>
      <c r="D60" s="8">
        <v>0.75</v>
      </c>
      <c r="E60" s="8">
        <v>0.71</v>
      </c>
    </row>
    <row r="61" spans="1:5" x14ac:dyDescent="0.2">
      <c r="A61" s="4" t="s">
        <v>67</v>
      </c>
      <c r="B61" s="8">
        <v>100627.43000000001</v>
      </c>
      <c r="C61" s="8">
        <v>1.2618799999999999</v>
      </c>
      <c r="D61" s="8">
        <v>106.69</v>
      </c>
      <c r="E61" s="8">
        <v>100.03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L34" sqref="L34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582</v>
      </c>
      <c r="B2" s="2"/>
      <c r="C2" s="2"/>
      <c r="D2" s="2"/>
      <c r="E2" s="2"/>
    </row>
    <row r="3" spans="1:5" x14ac:dyDescent="0.2">
      <c r="A3" s="1" t="s">
        <v>583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584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266.83</v>
      </c>
      <c r="C12" s="7">
        <v>5.9295499999999999</v>
      </c>
      <c r="D12" s="7">
        <v>10.11</v>
      </c>
      <c r="E12" s="7">
        <v>6.74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77</v>
      </c>
      <c r="C17" s="7">
        <v>1.71112</v>
      </c>
      <c r="D17" s="7">
        <v>2.92</v>
      </c>
      <c r="E17" s="7">
        <v>1.95</v>
      </c>
    </row>
    <row r="18" spans="1:5" x14ac:dyDescent="0.2">
      <c r="A18" s="5" t="s">
        <v>24</v>
      </c>
      <c r="B18" s="7">
        <v>531</v>
      </c>
      <c r="C18" s="7">
        <v>11.8</v>
      </c>
      <c r="D18" s="7">
        <v>20.13</v>
      </c>
      <c r="E18" s="7">
        <v>13.41</v>
      </c>
    </row>
    <row r="19" spans="1:5" x14ac:dyDescent="0.2">
      <c r="A19" s="5" t="s">
        <v>25</v>
      </c>
      <c r="B19" s="7">
        <v>941.1</v>
      </c>
      <c r="C19" s="7">
        <v>20.913329999999998</v>
      </c>
      <c r="D19" s="7">
        <v>35.67</v>
      </c>
      <c r="E19" s="7">
        <v>23.77</v>
      </c>
    </row>
    <row r="20" spans="1:5" x14ac:dyDescent="0.2">
      <c r="A20" s="5" t="s">
        <v>26</v>
      </c>
      <c r="B20" s="7">
        <v>474.15</v>
      </c>
      <c r="C20" s="7">
        <v>10.536670000000001</v>
      </c>
      <c r="D20" s="7">
        <v>17.97</v>
      </c>
      <c r="E20" s="7">
        <v>11.98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2290.08</v>
      </c>
      <c r="C27" s="8">
        <v>50.89067</v>
      </c>
      <c r="D27" s="8">
        <v>86.8</v>
      </c>
      <c r="E27" s="8">
        <v>57.85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83.7</v>
      </c>
      <c r="C29" s="7">
        <v>1.86</v>
      </c>
      <c r="D29" s="7">
        <v>3.17</v>
      </c>
      <c r="E29" s="7">
        <v>2.11</v>
      </c>
    </row>
    <row r="30" spans="1:5" x14ac:dyDescent="0.2">
      <c r="A30" s="5" t="s">
        <v>36</v>
      </c>
      <c r="B30" s="7">
        <v>68.7</v>
      </c>
      <c r="C30" s="7">
        <v>1.52667</v>
      </c>
      <c r="D30" s="7">
        <v>2.6</v>
      </c>
      <c r="E30" s="7">
        <v>1.74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61.83</v>
      </c>
      <c r="C33" s="7">
        <v>1.3740000000000001</v>
      </c>
      <c r="D33" s="7">
        <v>2.34</v>
      </c>
      <c r="E33" s="7">
        <v>1.56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45.8</v>
      </c>
      <c r="C35" s="7">
        <v>1.0177799999999999</v>
      </c>
      <c r="D35" s="7">
        <v>1.74</v>
      </c>
      <c r="E35" s="7">
        <v>1.1599999999999999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52.91</v>
      </c>
      <c r="C38" s="7">
        <v>1.17578</v>
      </c>
      <c r="D38" s="7">
        <v>2.0099999999999998</v>
      </c>
      <c r="E38" s="7">
        <v>1.34</v>
      </c>
    </row>
    <row r="39" spans="1:5" x14ac:dyDescent="0.2">
      <c r="A39" s="4" t="s">
        <v>45</v>
      </c>
      <c r="B39" s="8">
        <v>312.94</v>
      </c>
      <c r="C39" s="8">
        <v>6.9542299999999999</v>
      </c>
      <c r="D39" s="8">
        <v>11.86</v>
      </c>
      <c r="E39" s="8">
        <v>7.91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35.29</v>
      </c>
      <c r="C41" s="7">
        <v>0.79</v>
      </c>
      <c r="D41" s="7">
        <v>1.34</v>
      </c>
      <c r="E41" s="7">
        <v>0.89</v>
      </c>
    </row>
    <row r="42" spans="1:5" x14ac:dyDescent="0.2">
      <c r="A42" s="4" t="s">
        <v>48</v>
      </c>
      <c r="B42" s="8">
        <v>35.29</v>
      </c>
      <c r="C42" s="8">
        <v>0.79</v>
      </c>
      <c r="D42" s="8">
        <v>1.34</v>
      </c>
      <c r="E42" s="8">
        <v>0.89</v>
      </c>
    </row>
    <row r="43" spans="1:5" x14ac:dyDescent="0.2">
      <c r="A43" s="4" t="s">
        <v>49</v>
      </c>
      <c r="B43" s="8">
        <v>2638.31</v>
      </c>
      <c r="C43" s="8">
        <v>58.634900000000002</v>
      </c>
      <c r="D43" s="8">
        <v>100</v>
      </c>
      <c r="E43" s="8">
        <v>66.650000000000006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145.94999999999999</v>
      </c>
      <c r="C45" s="7">
        <v>3.2433700000000001</v>
      </c>
      <c r="D45" s="7">
        <v>5.53</v>
      </c>
      <c r="E45" s="7">
        <v>3.69</v>
      </c>
    </row>
    <row r="46" spans="1:5" x14ac:dyDescent="0.2">
      <c r="A46" s="5" t="s">
        <v>52</v>
      </c>
      <c r="B46" s="7">
        <v>117.22</v>
      </c>
      <c r="C46" s="7">
        <v>2.6047799999999999</v>
      </c>
      <c r="D46" s="7">
        <v>4.4400000000000004</v>
      </c>
      <c r="E46" s="7">
        <v>2.96</v>
      </c>
    </row>
    <row r="47" spans="1:5" x14ac:dyDescent="0.2">
      <c r="A47" s="5" t="s">
        <v>53</v>
      </c>
      <c r="B47" s="7">
        <v>161.47</v>
      </c>
      <c r="C47" s="7">
        <v>3.5881599999999998</v>
      </c>
      <c r="D47" s="7">
        <v>6.12</v>
      </c>
      <c r="E47" s="7">
        <v>4.08</v>
      </c>
    </row>
    <row r="48" spans="1:5" x14ac:dyDescent="0.2">
      <c r="A48" s="4" t="s">
        <v>54</v>
      </c>
      <c r="B48" s="8">
        <v>424.64</v>
      </c>
      <c r="C48" s="8">
        <v>9.4363100000000006</v>
      </c>
      <c r="D48" s="8">
        <v>16.09</v>
      </c>
      <c r="E48" s="8">
        <v>10.73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616.79999999999995</v>
      </c>
      <c r="C50" s="7">
        <v>13.706670000000001</v>
      </c>
      <c r="D50" s="7">
        <v>23.38</v>
      </c>
      <c r="E50" s="7">
        <v>15.58</v>
      </c>
    </row>
    <row r="51" spans="1:5" x14ac:dyDescent="0.2">
      <c r="A51" s="5" t="s">
        <v>57</v>
      </c>
      <c r="B51" s="7">
        <v>35.1</v>
      </c>
      <c r="C51" s="7">
        <v>0.78010000000000002</v>
      </c>
      <c r="D51" s="7">
        <v>1.33</v>
      </c>
      <c r="E51" s="7">
        <v>0.89</v>
      </c>
    </row>
    <row r="52" spans="1:5" x14ac:dyDescent="0.2">
      <c r="A52" s="5" t="s">
        <v>58</v>
      </c>
      <c r="B52" s="7">
        <v>17.510000000000002</v>
      </c>
      <c r="C52" s="7">
        <v>0.38913999999999999</v>
      </c>
      <c r="D52" s="7">
        <v>0.66</v>
      </c>
      <c r="E52" s="7">
        <v>0.44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669.41</v>
      </c>
      <c r="C54" s="8">
        <v>14.875909999999999</v>
      </c>
      <c r="D54" s="8">
        <v>25.37</v>
      </c>
      <c r="E54" s="8">
        <v>16.91</v>
      </c>
    </row>
    <row r="55" spans="1:5" x14ac:dyDescent="0.2">
      <c r="A55" s="4" t="s">
        <v>61</v>
      </c>
      <c r="B55" s="8">
        <v>1094.05</v>
      </c>
      <c r="C55" s="8">
        <v>24.31222</v>
      </c>
      <c r="D55" s="8">
        <v>41.46</v>
      </c>
      <c r="E55" s="8">
        <v>27.64</v>
      </c>
    </row>
    <row r="56" spans="1:5" x14ac:dyDescent="0.2">
      <c r="A56" s="4" t="s">
        <v>62</v>
      </c>
      <c r="B56" s="8">
        <v>3732.3599999999997</v>
      </c>
      <c r="C56" s="8">
        <v>82.947119999999998</v>
      </c>
      <c r="D56" s="8">
        <v>141.46</v>
      </c>
      <c r="E56" s="8">
        <v>94.29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39.46</v>
      </c>
      <c r="C58" s="7">
        <v>0.87685999999999997</v>
      </c>
      <c r="D58" s="7">
        <v>1.5</v>
      </c>
      <c r="E58" s="7">
        <v>1</v>
      </c>
    </row>
    <row r="59" spans="1:5" x14ac:dyDescent="0.2">
      <c r="A59" s="5" t="s">
        <v>65</v>
      </c>
      <c r="B59" s="7">
        <v>186.75</v>
      </c>
      <c r="C59" s="7">
        <v>4.1498900000000001</v>
      </c>
      <c r="D59" s="7">
        <v>7.08</v>
      </c>
      <c r="E59" s="7">
        <v>4.72</v>
      </c>
    </row>
    <row r="60" spans="1:5" x14ac:dyDescent="0.2">
      <c r="A60" s="4" t="s">
        <v>66</v>
      </c>
      <c r="B60" s="8">
        <v>226.21</v>
      </c>
      <c r="C60" s="8">
        <v>5.0267499999999998</v>
      </c>
      <c r="D60" s="8">
        <v>8.58</v>
      </c>
      <c r="E60" s="8">
        <v>5.72</v>
      </c>
    </row>
    <row r="61" spans="1:5" x14ac:dyDescent="0.2">
      <c r="A61" s="4" t="s">
        <v>67</v>
      </c>
      <c r="B61" s="8">
        <v>3958.5699999999997</v>
      </c>
      <c r="C61" s="8">
        <v>87.973870000000005</v>
      </c>
      <c r="D61" s="8">
        <v>150.04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582</v>
      </c>
      <c r="B2" s="2"/>
      <c r="C2" s="2"/>
      <c r="D2" s="2"/>
      <c r="E2" s="2"/>
    </row>
    <row r="3" spans="1:5" x14ac:dyDescent="0.2">
      <c r="A3" s="1" t="s">
        <v>585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231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448.64</v>
      </c>
      <c r="C12" s="7">
        <v>7.4773300000000003</v>
      </c>
      <c r="D12" s="7">
        <v>11.85</v>
      </c>
      <c r="E12" s="7">
        <v>9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51.32</v>
      </c>
      <c r="C17" s="7">
        <v>0.85531999999999997</v>
      </c>
      <c r="D17" s="7">
        <v>1.36</v>
      </c>
      <c r="E17" s="7">
        <v>1.03</v>
      </c>
    </row>
    <row r="18" spans="1:5" x14ac:dyDescent="0.2">
      <c r="A18" s="5" t="s">
        <v>24</v>
      </c>
      <c r="B18" s="7">
        <v>491.4</v>
      </c>
      <c r="C18" s="7">
        <v>8.19</v>
      </c>
      <c r="D18" s="7">
        <v>12.98</v>
      </c>
      <c r="E18" s="7">
        <v>9.86</v>
      </c>
    </row>
    <row r="19" spans="1:5" x14ac:dyDescent="0.2">
      <c r="A19" s="5" t="s">
        <v>25</v>
      </c>
      <c r="B19" s="7">
        <v>1819.57</v>
      </c>
      <c r="C19" s="7">
        <v>30.326170000000001</v>
      </c>
      <c r="D19" s="7">
        <v>48.06</v>
      </c>
      <c r="E19" s="7">
        <v>36.51</v>
      </c>
    </row>
    <row r="20" spans="1:5" x14ac:dyDescent="0.2">
      <c r="A20" s="5" t="s">
        <v>26</v>
      </c>
      <c r="B20" s="7">
        <v>631.34</v>
      </c>
      <c r="C20" s="7">
        <v>10.522320000000001</v>
      </c>
      <c r="D20" s="7">
        <v>16.68</v>
      </c>
      <c r="E20" s="7">
        <v>12.67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3442.27</v>
      </c>
      <c r="C27" s="8">
        <v>57.371139999999997</v>
      </c>
      <c r="D27" s="8">
        <v>90.93</v>
      </c>
      <c r="E27" s="8">
        <v>69.069999999999993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114</v>
      </c>
      <c r="C29" s="7">
        <v>1.9</v>
      </c>
      <c r="D29" s="7">
        <v>3.01</v>
      </c>
      <c r="E29" s="7">
        <v>2.29</v>
      </c>
    </row>
    <row r="30" spans="1:5" x14ac:dyDescent="0.2">
      <c r="A30" s="5" t="s">
        <v>36</v>
      </c>
      <c r="B30" s="7">
        <v>103.27</v>
      </c>
      <c r="C30" s="7">
        <v>1.7211700000000001</v>
      </c>
      <c r="D30" s="7">
        <v>2.73</v>
      </c>
      <c r="E30" s="7">
        <v>2.0699999999999998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71.16</v>
      </c>
      <c r="C38" s="7">
        <v>1.1859999999999999</v>
      </c>
      <c r="D38" s="7">
        <v>1.88</v>
      </c>
      <c r="E38" s="7">
        <v>1.43</v>
      </c>
    </row>
    <row r="39" spans="1:5" x14ac:dyDescent="0.2">
      <c r="A39" s="4" t="s">
        <v>45</v>
      </c>
      <c r="B39" s="8">
        <v>288.43</v>
      </c>
      <c r="C39" s="8">
        <v>4.8071700000000002</v>
      </c>
      <c r="D39" s="8">
        <v>7.62</v>
      </c>
      <c r="E39" s="8">
        <v>5.79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55.36</v>
      </c>
      <c r="C41" s="7">
        <v>0.93</v>
      </c>
      <c r="D41" s="7">
        <v>1.46</v>
      </c>
      <c r="E41" s="7">
        <v>1.1100000000000001</v>
      </c>
    </row>
    <row r="42" spans="1:5" x14ac:dyDescent="0.2">
      <c r="A42" s="4" t="s">
        <v>48</v>
      </c>
      <c r="B42" s="8">
        <v>55.36</v>
      </c>
      <c r="C42" s="8">
        <v>0.93</v>
      </c>
      <c r="D42" s="8">
        <v>1.46</v>
      </c>
      <c r="E42" s="8">
        <v>1.1100000000000001</v>
      </c>
    </row>
    <row r="43" spans="1:5" x14ac:dyDescent="0.2">
      <c r="A43" s="4" t="s">
        <v>49</v>
      </c>
      <c r="B43" s="8">
        <v>3786.06</v>
      </c>
      <c r="C43" s="8">
        <v>63.108310000000003</v>
      </c>
      <c r="D43" s="8">
        <v>100.01</v>
      </c>
      <c r="E43" s="8">
        <v>75.97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19.809999999999999</v>
      </c>
      <c r="C45" s="7">
        <v>0.33023999999999998</v>
      </c>
      <c r="D45" s="7">
        <v>0.52</v>
      </c>
      <c r="E45" s="7">
        <v>0.4</v>
      </c>
    </row>
    <row r="46" spans="1:5" x14ac:dyDescent="0.2">
      <c r="A46" s="5" t="s">
        <v>52</v>
      </c>
      <c r="B46" s="7">
        <v>253.12</v>
      </c>
      <c r="C46" s="7">
        <v>4.2187000000000001</v>
      </c>
      <c r="D46" s="7">
        <v>6.69</v>
      </c>
      <c r="E46" s="7">
        <v>5.08</v>
      </c>
    </row>
    <row r="47" spans="1:5" x14ac:dyDescent="0.2">
      <c r="A47" s="5" t="s">
        <v>53</v>
      </c>
      <c r="B47" s="7">
        <v>132.41</v>
      </c>
      <c r="C47" s="7">
        <v>2.2069100000000001</v>
      </c>
      <c r="D47" s="7">
        <v>3.5</v>
      </c>
      <c r="E47" s="7">
        <v>2.66</v>
      </c>
    </row>
    <row r="48" spans="1:5" x14ac:dyDescent="0.2">
      <c r="A48" s="4" t="s">
        <v>54</v>
      </c>
      <c r="B48" s="8">
        <v>405.34</v>
      </c>
      <c r="C48" s="8">
        <v>6.7558499999999997</v>
      </c>
      <c r="D48" s="8">
        <v>10.71</v>
      </c>
      <c r="E48" s="8">
        <v>8.14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182.57</v>
      </c>
      <c r="C50" s="7">
        <v>3.04278</v>
      </c>
      <c r="D50" s="7">
        <v>4.82</v>
      </c>
      <c r="E50" s="7">
        <v>3.66</v>
      </c>
    </row>
    <row r="51" spans="1:5" x14ac:dyDescent="0.2">
      <c r="A51" s="5" t="s">
        <v>57</v>
      </c>
      <c r="B51" s="7">
        <v>23.4</v>
      </c>
      <c r="C51" s="7">
        <v>0.38995000000000002</v>
      </c>
      <c r="D51" s="7">
        <v>0.62</v>
      </c>
      <c r="E51" s="7">
        <v>0.47</v>
      </c>
    </row>
    <row r="52" spans="1:5" x14ac:dyDescent="0.2">
      <c r="A52" s="5" t="s">
        <v>58</v>
      </c>
      <c r="B52" s="7">
        <v>21.83</v>
      </c>
      <c r="C52" s="7">
        <v>0.36376999999999998</v>
      </c>
      <c r="D52" s="7">
        <v>0.57999999999999996</v>
      </c>
      <c r="E52" s="7">
        <v>0.44</v>
      </c>
    </row>
    <row r="53" spans="1:5" x14ac:dyDescent="0.2">
      <c r="A53" s="5" t="s">
        <v>59</v>
      </c>
      <c r="B53" s="7">
        <v>345.83</v>
      </c>
      <c r="C53" s="7">
        <v>5.7637600000000004</v>
      </c>
      <c r="D53" s="7">
        <v>9.1300000000000008</v>
      </c>
      <c r="E53" s="7">
        <v>6.94</v>
      </c>
    </row>
    <row r="54" spans="1:5" x14ac:dyDescent="0.2">
      <c r="A54" s="4" t="s">
        <v>60</v>
      </c>
      <c r="B54" s="8">
        <v>573.63</v>
      </c>
      <c r="C54" s="8">
        <v>9.5602599999999995</v>
      </c>
      <c r="D54" s="8">
        <v>15.15</v>
      </c>
      <c r="E54" s="8">
        <v>11.51</v>
      </c>
    </row>
    <row r="55" spans="1:5" x14ac:dyDescent="0.2">
      <c r="A55" s="4" t="s">
        <v>61</v>
      </c>
      <c r="B55" s="8">
        <v>978.97</v>
      </c>
      <c r="C55" s="8">
        <v>16.316109999999998</v>
      </c>
      <c r="D55" s="8">
        <v>25.86</v>
      </c>
      <c r="E55" s="8">
        <v>19.649999999999999</v>
      </c>
    </row>
    <row r="56" spans="1:5" x14ac:dyDescent="0.2">
      <c r="A56" s="4" t="s">
        <v>62</v>
      </c>
      <c r="B56" s="8">
        <v>4765.03</v>
      </c>
      <c r="C56" s="8">
        <v>79.424419999999998</v>
      </c>
      <c r="D56" s="8">
        <v>125.87</v>
      </c>
      <c r="E56" s="8">
        <v>95.62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49.18</v>
      </c>
      <c r="C58" s="7">
        <v>0.81969999999999998</v>
      </c>
      <c r="D58" s="7">
        <v>1.3</v>
      </c>
      <c r="E58" s="7">
        <v>0.99</v>
      </c>
    </row>
    <row r="59" spans="1:5" x14ac:dyDescent="0.2">
      <c r="A59" s="5" t="s">
        <v>65</v>
      </c>
      <c r="B59" s="7">
        <v>169.17</v>
      </c>
      <c r="C59" s="7">
        <v>2.81948</v>
      </c>
      <c r="D59" s="7">
        <v>4.47</v>
      </c>
      <c r="E59" s="7">
        <v>3.39</v>
      </c>
    </row>
    <row r="60" spans="1:5" x14ac:dyDescent="0.2">
      <c r="A60" s="4" t="s">
        <v>66</v>
      </c>
      <c r="B60" s="8">
        <v>218.35</v>
      </c>
      <c r="C60" s="8">
        <v>3.6391800000000001</v>
      </c>
      <c r="D60" s="8">
        <v>5.77</v>
      </c>
      <c r="E60" s="8">
        <v>4.38</v>
      </c>
    </row>
    <row r="61" spans="1:5" x14ac:dyDescent="0.2">
      <c r="A61" s="4" t="s">
        <v>67</v>
      </c>
      <c r="B61" s="8">
        <v>4983.38</v>
      </c>
      <c r="C61" s="8">
        <v>83.063599999999994</v>
      </c>
      <c r="D61" s="8">
        <v>131.63999999999999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582</v>
      </c>
      <c r="B2" s="2"/>
      <c r="C2" s="2"/>
      <c r="D2" s="2"/>
      <c r="E2" s="2"/>
    </row>
    <row r="3" spans="1:5" x14ac:dyDescent="0.2">
      <c r="A3" s="1" t="s">
        <v>586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559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233.54</v>
      </c>
      <c r="C12" s="7">
        <v>4.2461700000000002</v>
      </c>
      <c r="D12" s="7">
        <v>10.18</v>
      </c>
      <c r="E12" s="7">
        <v>8.17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77</v>
      </c>
      <c r="C17" s="7">
        <v>1.4</v>
      </c>
      <c r="D17" s="7">
        <v>3.36</v>
      </c>
      <c r="E17" s="7">
        <v>2.69</v>
      </c>
    </row>
    <row r="18" spans="1:5" x14ac:dyDescent="0.2">
      <c r="A18" s="5" t="s">
        <v>24</v>
      </c>
      <c r="B18" s="7">
        <v>327</v>
      </c>
      <c r="C18" s="7">
        <v>5.9454500000000001</v>
      </c>
      <c r="D18" s="7">
        <v>14.26</v>
      </c>
      <c r="E18" s="7">
        <v>11.44</v>
      </c>
    </row>
    <row r="19" spans="1:5" x14ac:dyDescent="0.2">
      <c r="A19" s="5" t="s">
        <v>25</v>
      </c>
      <c r="B19" s="7">
        <v>913.52</v>
      </c>
      <c r="C19" s="7">
        <v>16.609449999999999</v>
      </c>
      <c r="D19" s="7">
        <v>39.840000000000003</v>
      </c>
      <c r="E19" s="7">
        <v>31.96</v>
      </c>
    </row>
    <row r="20" spans="1:5" x14ac:dyDescent="0.2">
      <c r="A20" s="5" t="s">
        <v>26</v>
      </c>
      <c r="B20" s="7">
        <v>485.42</v>
      </c>
      <c r="C20" s="7">
        <v>8.8258200000000002</v>
      </c>
      <c r="D20" s="7">
        <v>21.17</v>
      </c>
      <c r="E20" s="7">
        <v>16.98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2036.48</v>
      </c>
      <c r="C27" s="8">
        <v>37.026890000000002</v>
      </c>
      <c r="D27" s="8">
        <v>88.81</v>
      </c>
      <c r="E27" s="8">
        <v>71.239999999999995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69.3</v>
      </c>
      <c r="C29" s="7">
        <v>1.26</v>
      </c>
      <c r="D29" s="7">
        <v>3.02</v>
      </c>
      <c r="E29" s="7">
        <v>2.42</v>
      </c>
    </row>
    <row r="30" spans="1:5" x14ac:dyDescent="0.2">
      <c r="A30" s="5" t="s">
        <v>36</v>
      </c>
      <c r="B30" s="7">
        <v>61.09</v>
      </c>
      <c r="C30" s="7">
        <v>1.11073</v>
      </c>
      <c r="D30" s="7">
        <v>2.66</v>
      </c>
      <c r="E30" s="7">
        <v>2.14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40.729999999999997</v>
      </c>
      <c r="C33" s="7">
        <v>0.74055000000000004</v>
      </c>
      <c r="D33" s="7">
        <v>1.78</v>
      </c>
      <c r="E33" s="7">
        <v>1.42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64.64</v>
      </c>
      <c r="C38" s="7">
        <v>1.17527</v>
      </c>
      <c r="D38" s="7">
        <v>2.82</v>
      </c>
      <c r="E38" s="7">
        <v>2.2599999999999998</v>
      </c>
    </row>
    <row r="39" spans="1:5" x14ac:dyDescent="0.2">
      <c r="A39" s="4" t="s">
        <v>45</v>
      </c>
      <c r="B39" s="8">
        <v>235.76</v>
      </c>
      <c r="C39" s="8">
        <v>4.2865500000000001</v>
      </c>
      <c r="D39" s="8">
        <v>10.28</v>
      </c>
      <c r="E39" s="8">
        <v>8.24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20.82</v>
      </c>
      <c r="C41" s="7">
        <v>0.38</v>
      </c>
      <c r="D41" s="7">
        <v>0.91</v>
      </c>
      <c r="E41" s="7">
        <v>0.73</v>
      </c>
    </row>
    <row r="42" spans="1:5" x14ac:dyDescent="0.2">
      <c r="A42" s="4" t="s">
        <v>48</v>
      </c>
      <c r="B42" s="8">
        <v>20.82</v>
      </c>
      <c r="C42" s="8">
        <v>0.38</v>
      </c>
      <c r="D42" s="8">
        <v>0.91</v>
      </c>
      <c r="E42" s="8">
        <v>0.73</v>
      </c>
    </row>
    <row r="43" spans="1:5" x14ac:dyDescent="0.2">
      <c r="A43" s="4" t="s">
        <v>49</v>
      </c>
      <c r="B43" s="8">
        <v>2293.06</v>
      </c>
      <c r="C43" s="8">
        <v>41.693440000000002</v>
      </c>
      <c r="D43" s="8">
        <v>100</v>
      </c>
      <c r="E43" s="8">
        <v>80.209999999999994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129.44999999999999</v>
      </c>
      <c r="C45" s="7">
        <v>2.35365</v>
      </c>
      <c r="D45" s="7">
        <v>5.65</v>
      </c>
      <c r="E45" s="7">
        <v>4.53</v>
      </c>
    </row>
    <row r="46" spans="1:5" x14ac:dyDescent="0.2">
      <c r="A46" s="5" t="s">
        <v>52</v>
      </c>
      <c r="B46" s="7">
        <v>50.49</v>
      </c>
      <c r="C46" s="7">
        <v>0.91805000000000003</v>
      </c>
      <c r="D46" s="7">
        <v>2.2000000000000002</v>
      </c>
      <c r="E46" s="7">
        <v>1.77</v>
      </c>
    </row>
    <row r="47" spans="1:5" x14ac:dyDescent="0.2">
      <c r="A47" s="5" t="s">
        <v>53</v>
      </c>
      <c r="B47" s="7">
        <v>78.41</v>
      </c>
      <c r="C47" s="7">
        <v>1.42561</v>
      </c>
      <c r="D47" s="7">
        <v>3.42</v>
      </c>
      <c r="E47" s="7">
        <v>2.74</v>
      </c>
    </row>
    <row r="48" spans="1:5" x14ac:dyDescent="0.2">
      <c r="A48" s="4" t="s">
        <v>54</v>
      </c>
      <c r="B48" s="8">
        <v>258.35000000000002</v>
      </c>
      <c r="C48" s="8">
        <v>4.6973099999999999</v>
      </c>
      <c r="D48" s="8">
        <v>11.27</v>
      </c>
      <c r="E48" s="8">
        <v>9.0399999999999991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75.37</v>
      </c>
      <c r="C50" s="7">
        <v>1.3703799999999999</v>
      </c>
      <c r="D50" s="7">
        <v>3.29</v>
      </c>
      <c r="E50" s="7">
        <v>2.64</v>
      </c>
    </row>
    <row r="51" spans="1:5" x14ac:dyDescent="0.2">
      <c r="A51" s="5" t="s">
        <v>57</v>
      </c>
      <c r="B51" s="7">
        <v>35.1</v>
      </c>
      <c r="C51" s="7">
        <v>0.63826000000000005</v>
      </c>
      <c r="D51" s="7">
        <v>1.53</v>
      </c>
      <c r="E51" s="7">
        <v>1.23</v>
      </c>
    </row>
    <row r="52" spans="1:5" x14ac:dyDescent="0.2">
      <c r="A52" s="5" t="s">
        <v>58</v>
      </c>
      <c r="B52" s="7">
        <v>8.48</v>
      </c>
      <c r="C52" s="7">
        <v>0.15415999999999999</v>
      </c>
      <c r="D52" s="7">
        <v>0.37</v>
      </c>
      <c r="E52" s="7">
        <v>0.3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118.95</v>
      </c>
      <c r="C54" s="8">
        <v>2.1627999999999998</v>
      </c>
      <c r="D54" s="8">
        <v>5.19</v>
      </c>
      <c r="E54" s="8">
        <v>4.17</v>
      </c>
    </row>
    <row r="55" spans="1:5" x14ac:dyDescent="0.2">
      <c r="A55" s="4" t="s">
        <v>61</v>
      </c>
      <c r="B55" s="8">
        <v>377.3</v>
      </c>
      <c r="C55" s="8">
        <v>6.8601099999999997</v>
      </c>
      <c r="D55" s="8">
        <v>16.46</v>
      </c>
      <c r="E55" s="8">
        <v>13.21</v>
      </c>
    </row>
    <row r="56" spans="1:5" x14ac:dyDescent="0.2">
      <c r="A56" s="4" t="s">
        <v>62</v>
      </c>
      <c r="B56" s="8">
        <v>2670.36</v>
      </c>
      <c r="C56" s="8">
        <v>48.553550000000001</v>
      </c>
      <c r="D56" s="8">
        <v>116.46</v>
      </c>
      <c r="E56" s="8">
        <v>93.42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19.100000000000001</v>
      </c>
      <c r="C58" s="7">
        <v>0.34736</v>
      </c>
      <c r="D58" s="7">
        <v>0.83</v>
      </c>
      <c r="E58" s="7">
        <v>0.67</v>
      </c>
    </row>
    <row r="59" spans="1:5" x14ac:dyDescent="0.2">
      <c r="A59" s="5" t="s">
        <v>65</v>
      </c>
      <c r="B59" s="7">
        <v>169</v>
      </c>
      <c r="C59" s="7">
        <v>3.07273</v>
      </c>
      <c r="D59" s="7">
        <v>7.37</v>
      </c>
      <c r="E59" s="7">
        <v>5.91</v>
      </c>
    </row>
    <row r="60" spans="1:5" x14ac:dyDescent="0.2">
      <c r="A60" s="4" t="s">
        <v>66</v>
      </c>
      <c r="B60" s="8">
        <v>188.1</v>
      </c>
      <c r="C60" s="8">
        <v>3.4200900000000001</v>
      </c>
      <c r="D60" s="8">
        <v>8.1999999999999993</v>
      </c>
      <c r="E60" s="8">
        <v>6.58</v>
      </c>
    </row>
    <row r="61" spans="1:5" x14ac:dyDescent="0.2">
      <c r="A61" s="4" t="s">
        <v>67</v>
      </c>
      <c r="B61" s="8">
        <v>2858.46</v>
      </c>
      <c r="C61" s="8">
        <v>51.973640000000003</v>
      </c>
      <c r="D61" s="8">
        <v>124.66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workbookViewId="0">
      <selection activeCell="J37" sqref="J37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587</v>
      </c>
      <c r="B2" s="2"/>
      <c r="C2" s="2"/>
      <c r="D2" s="2"/>
      <c r="E2" s="2"/>
    </row>
    <row r="3" spans="1:5" x14ac:dyDescent="0.2">
      <c r="A3" s="1" t="s">
        <v>588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347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1350.04</v>
      </c>
      <c r="C12" s="7">
        <v>6.7500000000000004E-2</v>
      </c>
      <c r="D12" s="7">
        <v>5.51</v>
      </c>
      <c r="E12" s="7">
        <v>4.68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12452.9</v>
      </c>
      <c r="C16" s="7">
        <v>0.62265999999999999</v>
      </c>
      <c r="D16" s="7">
        <v>50.86</v>
      </c>
      <c r="E16" s="7">
        <v>43.13</v>
      </c>
    </row>
    <row r="17" spans="1:5" x14ac:dyDescent="0.2">
      <c r="A17" s="5" t="s">
        <v>23</v>
      </c>
      <c r="B17" s="7">
        <v>99</v>
      </c>
      <c r="C17" s="7">
        <v>4.96E-3</v>
      </c>
      <c r="D17" s="7">
        <v>0.4</v>
      </c>
      <c r="E17" s="7">
        <v>0.34</v>
      </c>
    </row>
    <row r="18" spans="1:5" x14ac:dyDescent="0.2">
      <c r="A18" s="5" t="s">
        <v>24</v>
      </c>
      <c r="B18" s="7">
        <v>180</v>
      </c>
      <c r="C18" s="7">
        <v>8.9999999999999993E-3</v>
      </c>
      <c r="D18" s="7">
        <v>0.74</v>
      </c>
      <c r="E18" s="7">
        <v>0.62</v>
      </c>
    </row>
    <row r="19" spans="1:5" x14ac:dyDescent="0.2">
      <c r="A19" s="5" t="s">
        <v>25</v>
      </c>
      <c r="B19" s="7">
        <v>1020</v>
      </c>
      <c r="C19" s="7">
        <v>5.0999999999999997E-2</v>
      </c>
      <c r="D19" s="7">
        <v>4.17</v>
      </c>
      <c r="E19" s="7">
        <v>3.53</v>
      </c>
    </row>
    <row r="20" spans="1:5" x14ac:dyDescent="0.2">
      <c r="A20" s="5" t="s">
        <v>26</v>
      </c>
      <c r="B20" s="7">
        <v>5362.75</v>
      </c>
      <c r="C20" s="7">
        <v>0.26813999999999999</v>
      </c>
      <c r="D20" s="7">
        <v>21.9</v>
      </c>
      <c r="E20" s="7">
        <v>18.57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948</v>
      </c>
      <c r="C23" s="7">
        <v>4.7399999999999998E-2</v>
      </c>
      <c r="D23" s="7">
        <v>3.87</v>
      </c>
      <c r="E23" s="7">
        <v>3.28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21412.690000000002</v>
      </c>
      <c r="C27" s="8">
        <v>1.0706599999999999</v>
      </c>
      <c r="D27" s="8">
        <v>87.45</v>
      </c>
      <c r="E27" s="8">
        <v>74.150000000000006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1600</v>
      </c>
      <c r="C29" s="7">
        <v>0.08</v>
      </c>
      <c r="D29" s="7">
        <v>6.53</v>
      </c>
      <c r="E29" s="7">
        <v>5.54</v>
      </c>
    </row>
    <row r="30" spans="1:5" x14ac:dyDescent="0.2">
      <c r="A30" s="5" t="s">
        <v>36</v>
      </c>
      <c r="B30" s="7">
        <v>642.38</v>
      </c>
      <c r="C30" s="7">
        <v>3.2120000000000003E-2</v>
      </c>
      <c r="D30" s="7">
        <v>2.62</v>
      </c>
      <c r="E30" s="7">
        <v>2.2200000000000002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428.25</v>
      </c>
      <c r="C34" s="7">
        <v>2.1409999999999998E-2</v>
      </c>
      <c r="D34" s="7">
        <v>1.75</v>
      </c>
      <c r="E34" s="7">
        <v>1.48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330</v>
      </c>
      <c r="C38" s="7">
        <v>1.6500000000000001E-2</v>
      </c>
      <c r="D38" s="7">
        <v>1.35</v>
      </c>
      <c r="E38" s="7">
        <v>1.1399999999999999</v>
      </c>
    </row>
    <row r="39" spans="1:5" x14ac:dyDescent="0.2">
      <c r="A39" s="4" t="s">
        <v>45</v>
      </c>
      <c r="B39" s="8">
        <v>3000.63</v>
      </c>
      <c r="C39" s="8">
        <v>0.15003</v>
      </c>
      <c r="D39" s="8">
        <v>12.25</v>
      </c>
      <c r="E39" s="8">
        <v>10.38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71.489999999999995</v>
      </c>
      <c r="C41" s="7">
        <v>0</v>
      </c>
      <c r="D41" s="7">
        <v>0.28999999999999998</v>
      </c>
      <c r="E41" s="7">
        <v>0.25</v>
      </c>
    </row>
    <row r="42" spans="1:5" x14ac:dyDescent="0.2">
      <c r="A42" s="4" t="s">
        <v>48</v>
      </c>
      <c r="B42" s="8">
        <v>71.489999999999995</v>
      </c>
      <c r="C42" s="8">
        <v>0</v>
      </c>
      <c r="D42" s="8">
        <v>0.28999999999999998</v>
      </c>
      <c r="E42" s="8">
        <v>0.25</v>
      </c>
    </row>
    <row r="43" spans="1:5" x14ac:dyDescent="0.2">
      <c r="A43" s="4" t="s">
        <v>49</v>
      </c>
      <c r="B43" s="8">
        <v>24484.810000000005</v>
      </c>
      <c r="C43" s="8">
        <v>1.2206900000000001</v>
      </c>
      <c r="D43" s="8">
        <v>99.99</v>
      </c>
      <c r="E43" s="8">
        <v>84.78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128.36000000000001</v>
      </c>
      <c r="C45" s="7">
        <v>6.4200000000000004E-3</v>
      </c>
      <c r="D45" s="7">
        <v>0.52</v>
      </c>
      <c r="E45" s="7">
        <v>0.44</v>
      </c>
    </row>
    <row r="46" spans="1:5" x14ac:dyDescent="0.2">
      <c r="A46" s="5" t="s">
        <v>52</v>
      </c>
      <c r="B46" s="7">
        <v>273.79000000000002</v>
      </c>
      <c r="C46" s="7">
        <v>1.3690000000000001E-2</v>
      </c>
      <c r="D46" s="7">
        <v>1.1200000000000001</v>
      </c>
      <c r="E46" s="7">
        <v>0.95</v>
      </c>
    </row>
    <row r="47" spans="1:5" x14ac:dyDescent="0.2">
      <c r="A47" s="5" t="s">
        <v>53</v>
      </c>
      <c r="B47" s="7">
        <v>258.13</v>
      </c>
      <c r="C47" s="7">
        <v>1.291E-2</v>
      </c>
      <c r="D47" s="7">
        <v>1.05</v>
      </c>
      <c r="E47" s="7">
        <v>0.89</v>
      </c>
    </row>
    <row r="48" spans="1:5" x14ac:dyDescent="0.2">
      <c r="A48" s="5" t="s">
        <v>81</v>
      </c>
      <c r="B48" s="7">
        <v>2652.89</v>
      </c>
      <c r="C48" s="7">
        <v>0.13264000000000001</v>
      </c>
      <c r="D48" s="7">
        <v>10.83</v>
      </c>
      <c r="E48" s="7">
        <v>9.19</v>
      </c>
    </row>
    <row r="49" spans="1:5" x14ac:dyDescent="0.2">
      <c r="A49" s="4" t="s">
        <v>54</v>
      </c>
      <c r="B49" s="8">
        <v>3313.17</v>
      </c>
      <c r="C49" s="8">
        <v>0.16566</v>
      </c>
      <c r="D49" s="8">
        <v>13.52</v>
      </c>
      <c r="E49" s="8">
        <v>11.47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680.94</v>
      </c>
      <c r="C51" s="7">
        <v>3.4049999999999997E-2</v>
      </c>
      <c r="D51" s="7">
        <v>2.78</v>
      </c>
      <c r="E51" s="7">
        <v>2.36</v>
      </c>
    </row>
    <row r="52" spans="1:5" x14ac:dyDescent="0.2">
      <c r="A52" s="5" t="s">
        <v>83</v>
      </c>
      <c r="B52" s="7">
        <v>45.13</v>
      </c>
      <c r="C52" s="7">
        <v>2.2599999999999999E-3</v>
      </c>
      <c r="D52" s="7">
        <v>0.18</v>
      </c>
      <c r="E52" s="7">
        <v>0.16</v>
      </c>
    </row>
    <row r="53" spans="1:5" x14ac:dyDescent="0.2">
      <c r="A53" s="5" t="s">
        <v>84</v>
      </c>
      <c r="B53" s="7">
        <v>43.61</v>
      </c>
      <c r="C53" s="7">
        <v>2.1800000000000001E-3</v>
      </c>
      <c r="D53" s="7">
        <v>0.18</v>
      </c>
      <c r="E53" s="7">
        <v>0.15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769.68000000000006</v>
      </c>
      <c r="C55" s="8">
        <v>3.8490000000000003E-2</v>
      </c>
      <c r="D55" s="8">
        <v>3.14</v>
      </c>
      <c r="E55" s="8">
        <v>2.67</v>
      </c>
    </row>
    <row r="56" spans="1:5" x14ac:dyDescent="0.2">
      <c r="A56" s="4" t="s">
        <v>61</v>
      </c>
      <c r="B56" s="8">
        <v>4082.8500000000004</v>
      </c>
      <c r="C56" s="8">
        <v>0.20415</v>
      </c>
      <c r="D56" s="8">
        <v>16.66</v>
      </c>
      <c r="E56" s="8">
        <v>14.14</v>
      </c>
    </row>
    <row r="57" spans="1:5" x14ac:dyDescent="0.2">
      <c r="A57" s="4" t="s">
        <v>62</v>
      </c>
      <c r="B57" s="8">
        <v>28567.660000000003</v>
      </c>
      <c r="C57" s="8">
        <v>1.4248400000000001</v>
      </c>
      <c r="D57" s="8">
        <v>116.65</v>
      </c>
      <c r="E57" s="8">
        <v>98.92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98.28</v>
      </c>
      <c r="C59" s="7">
        <v>4.9100000000000003E-3</v>
      </c>
      <c r="D59" s="7">
        <v>0.4</v>
      </c>
      <c r="E59" s="7">
        <v>0.34</v>
      </c>
    </row>
    <row r="60" spans="1:5" x14ac:dyDescent="0.2">
      <c r="A60" s="5" t="s">
        <v>87</v>
      </c>
      <c r="B60" s="7">
        <v>22.42</v>
      </c>
      <c r="C60" s="7">
        <v>1.1199999999999999E-3</v>
      </c>
      <c r="D60" s="7">
        <v>0.09</v>
      </c>
      <c r="E60" s="7">
        <v>0.08</v>
      </c>
    </row>
    <row r="61" spans="1:5" x14ac:dyDescent="0.2">
      <c r="A61" s="5" t="s">
        <v>88</v>
      </c>
      <c r="B61" s="7">
        <v>185.9</v>
      </c>
      <c r="C61" s="7">
        <v>9.2899999999999996E-3</v>
      </c>
      <c r="D61" s="7">
        <v>0.76</v>
      </c>
      <c r="E61" s="7">
        <v>0.64</v>
      </c>
    </row>
    <row r="62" spans="1:5" x14ac:dyDescent="0.2">
      <c r="A62" s="4" t="s">
        <v>66</v>
      </c>
      <c r="B62" s="8">
        <v>306.60000000000002</v>
      </c>
      <c r="C62" s="8">
        <v>1.532E-2</v>
      </c>
      <c r="D62" s="8">
        <v>1.25</v>
      </c>
      <c r="E62" s="8">
        <v>1.06</v>
      </c>
    </row>
    <row r="63" spans="1:5" x14ac:dyDescent="0.2">
      <c r="A63" s="4" t="s">
        <v>67</v>
      </c>
      <c r="B63" s="8">
        <v>28874.260000000002</v>
      </c>
      <c r="C63" s="8">
        <v>1.4401600000000001</v>
      </c>
      <c r="D63" s="8">
        <v>117.9</v>
      </c>
      <c r="E63" s="8">
        <v>99.98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116</v>
      </c>
      <c r="B2" s="2"/>
      <c r="C2" s="2"/>
      <c r="D2" s="2"/>
      <c r="E2" s="2"/>
    </row>
    <row r="3" spans="1:5" x14ac:dyDescent="0.2">
      <c r="A3" s="1" t="s">
        <v>117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105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384.61</v>
      </c>
      <c r="C12" s="7">
        <v>2.5640700000000001</v>
      </c>
      <c r="D12" s="7">
        <v>8.35</v>
      </c>
      <c r="E12" s="7">
        <v>4.66</v>
      </c>
    </row>
    <row r="13" spans="1:5" x14ac:dyDescent="0.2">
      <c r="A13" s="5" t="s">
        <v>19</v>
      </c>
      <c r="B13" s="7">
        <v>141.35</v>
      </c>
      <c r="C13" s="7">
        <v>0.94233</v>
      </c>
      <c r="D13" s="7">
        <v>3.07</v>
      </c>
      <c r="E13" s="7">
        <v>1.71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30</v>
      </c>
      <c r="C16" s="7">
        <v>0.2</v>
      </c>
      <c r="D16" s="7">
        <v>0.65</v>
      </c>
      <c r="E16" s="7">
        <v>0.36</v>
      </c>
    </row>
    <row r="17" spans="1:5" x14ac:dyDescent="0.2">
      <c r="A17" s="5" t="s">
        <v>23</v>
      </c>
      <c r="B17" s="7">
        <v>77</v>
      </c>
      <c r="C17" s="7">
        <v>0.51332</v>
      </c>
      <c r="D17" s="7">
        <v>1.67</v>
      </c>
      <c r="E17" s="7">
        <v>0.93</v>
      </c>
    </row>
    <row r="18" spans="1:5" x14ac:dyDescent="0.2">
      <c r="A18" s="5" t="s">
        <v>24</v>
      </c>
      <c r="B18" s="7">
        <v>299</v>
      </c>
      <c r="C18" s="7">
        <v>1.99333</v>
      </c>
      <c r="D18" s="7">
        <v>6.49</v>
      </c>
      <c r="E18" s="7">
        <v>3.62</v>
      </c>
    </row>
    <row r="19" spans="1:5" x14ac:dyDescent="0.2">
      <c r="A19" s="5" t="s">
        <v>25</v>
      </c>
      <c r="B19" s="7">
        <v>1034</v>
      </c>
      <c r="C19" s="7">
        <v>6.8933400000000002</v>
      </c>
      <c r="D19" s="7">
        <v>22.44</v>
      </c>
      <c r="E19" s="7">
        <v>12.53</v>
      </c>
    </row>
    <row r="20" spans="1:5" x14ac:dyDescent="0.2">
      <c r="A20" s="5" t="s">
        <v>26</v>
      </c>
      <c r="B20" s="7">
        <v>939.14</v>
      </c>
      <c r="C20" s="7">
        <v>6.2609199999999996</v>
      </c>
      <c r="D20" s="7">
        <v>20.38</v>
      </c>
      <c r="E20" s="7">
        <v>11.38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1275</v>
      </c>
      <c r="C25" s="7">
        <v>8.5</v>
      </c>
      <c r="D25" s="7">
        <v>27.67</v>
      </c>
      <c r="E25" s="7">
        <v>15.45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4180.1000000000004</v>
      </c>
      <c r="C27" s="8">
        <v>27.86731</v>
      </c>
      <c r="D27" s="8">
        <v>90.72</v>
      </c>
      <c r="E27" s="8">
        <v>50.64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125.4</v>
      </c>
      <c r="C30" s="7">
        <v>0.83599999999999997</v>
      </c>
      <c r="D30" s="7">
        <v>2.72</v>
      </c>
      <c r="E30" s="7">
        <v>1.52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71.06</v>
      </c>
      <c r="C33" s="7">
        <v>0.47372999999999998</v>
      </c>
      <c r="D33" s="7">
        <v>1.54</v>
      </c>
      <c r="E33" s="7">
        <v>0.86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191.25</v>
      </c>
      <c r="C38" s="7">
        <v>1.2749999999999999</v>
      </c>
      <c r="D38" s="7">
        <v>4.1500000000000004</v>
      </c>
      <c r="E38" s="7">
        <v>2.3199999999999998</v>
      </c>
    </row>
    <row r="39" spans="1:5" x14ac:dyDescent="0.2">
      <c r="A39" s="4" t="s">
        <v>45</v>
      </c>
      <c r="B39" s="8">
        <v>387.71</v>
      </c>
      <c r="C39" s="8">
        <v>2.58473</v>
      </c>
      <c r="D39" s="8">
        <v>8.41</v>
      </c>
      <c r="E39" s="8">
        <v>4.7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39.81</v>
      </c>
      <c r="C41" s="7">
        <v>0.27</v>
      </c>
      <c r="D41" s="7">
        <v>0.86</v>
      </c>
      <c r="E41" s="7">
        <v>0.48</v>
      </c>
    </row>
    <row r="42" spans="1:5" x14ac:dyDescent="0.2">
      <c r="A42" s="4" t="s">
        <v>48</v>
      </c>
      <c r="B42" s="8">
        <v>39.81</v>
      </c>
      <c r="C42" s="8">
        <v>0.27</v>
      </c>
      <c r="D42" s="8">
        <v>0.86</v>
      </c>
      <c r="E42" s="8">
        <v>0.48</v>
      </c>
    </row>
    <row r="43" spans="1:5" x14ac:dyDescent="0.2">
      <c r="A43" s="4" t="s">
        <v>49</v>
      </c>
      <c r="B43" s="8">
        <v>4607.6200000000008</v>
      </c>
      <c r="C43" s="8">
        <v>30.72204</v>
      </c>
      <c r="D43" s="8">
        <v>99.99</v>
      </c>
      <c r="E43" s="8">
        <v>55.82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16.73</v>
      </c>
      <c r="C45" s="7">
        <v>0.11155</v>
      </c>
      <c r="D45" s="7">
        <v>0.36</v>
      </c>
      <c r="E45" s="7">
        <v>0.2</v>
      </c>
    </row>
    <row r="46" spans="1:5" x14ac:dyDescent="0.2">
      <c r="A46" s="5" t="s">
        <v>52</v>
      </c>
      <c r="B46" s="7">
        <v>57.74</v>
      </c>
      <c r="C46" s="7">
        <v>0.38496000000000002</v>
      </c>
      <c r="D46" s="7">
        <v>1.25</v>
      </c>
      <c r="E46" s="7">
        <v>0.7</v>
      </c>
    </row>
    <row r="47" spans="1:5" x14ac:dyDescent="0.2">
      <c r="A47" s="5" t="s">
        <v>53</v>
      </c>
      <c r="B47" s="7">
        <v>100.27</v>
      </c>
      <c r="C47" s="7">
        <v>0.66844000000000003</v>
      </c>
      <c r="D47" s="7">
        <v>2.1800000000000002</v>
      </c>
      <c r="E47" s="7">
        <v>1.22</v>
      </c>
    </row>
    <row r="48" spans="1:5" x14ac:dyDescent="0.2">
      <c r="A48" s="4" t="s">
        <v>54</v>
      </c>
      <c r="B48" s="8">
        <v>174.73999999999998</v>
      </c>
      <c r="C48" s="8">
        <v>1.1649499999999999</v>
      </c>
      <c r="D48" s="8">
        <v>3.79</v>
      </c>
      <c r="E48" s="8">
        <v>2.12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195</v>
      </c>
      <c r="C50" s="7">
        <v>1.3</v>
      </c>
      <c r="D50" s="7">
        <v>4.2300000000000004</v>
      </c>
      <c r="E50" s="7">
        <v>2.36</v>
      </c>
    </row>
    <row r="51" spans="1:5" x14ac:dyDescent="0.2">
      <c r="A51" s="5" t="s">
        <v>57</v>
      </c>
      <c r="B51" s="7">
        <v>35.1</v>
      </c>
      <c r="C51" s="7">
        <v>0.23402999999999999</v>
      </c>
      <c r="D51" s="7">
        <v>0.76</v>
      </c>
      <c r="E51" s="7">
        <v>0.43</v>
      </c>
    </row>
    <row r="52" spans="1:5" x14ac:dyDescent="0.2">
      <c r="A52" s="5" t="s">
        <v>58</v>
      </c>
      <c r="B52" s="7">
        <v>11.13</v>
      </c>
      <c r="C52" s="7">
        <v>7.417E-2</v>
      </c>
      <c r="D52" s="7">
        <v>0.24</v>
      </c>
      <c r="E52" s="7">
        <v>0.13</v>
      </c>
    </row>
    <row r="53" spans="1:5" x14ac:dyDescent="0.2">
      <c r="A53" s="5" t="s">
        <v>59</v>
      </c>
      <c r="B53" s="7">
        <v>2975</v>
      </c>
      <c r="C53" s="7">
        <v>19.83333</v>
      </c>
      <c r="D53" s="7">
        <v>64.569999999999993</v>
      </c>
      <c r="E53" s="7">
        <v>36.049999999999997</v>
      </c>
    </row>
    <row r="54" spans="1:5" x14ac:dyDescent="0.2">
      <c r="A54" s="4" t="s">
        <v>60</v>
      </c>
      <c r="B54" s="8">
        <v>3216.23</v>
      </c>
      <c r="C54" s="8">
        <v>21.44153</v>
      </c>
      <c r="D54" s="8">
        <v>69.8</v>
      </c>
      <c r="E54" s="8">
        <v>38.97</v>
      </c>
    </row>
    <row r="55" spans="1:5" x14ac:dyDescent="0.2">
      <c r="A55" s="4" t="s">
        <v>61</v>
      </c>
      <c r="B55" s="8">
        <v>3390.97</v>
      </c>
      <c r="C55" s="8">
        <v>22.606480000000001</v>
      </c>
      <c r="D55" s="8">
        <v>73.59</v>
      </c>
      <c r="E55" s="8">
        <v>41.09</v>
      </c>
    </row>
    <row r="56" spans="1:5" x14ac:dyDescent="0.2">
      <c r="A56" s="4" t="s">
        <v>62</v>
      </c>
      <c r="B56" s="8">
        <v>7998.59</v>
      </c>
      <c r="C56" s="8">
        <v>53.328519999999997</v>
      </c>
      <c r="D56" s="8">
        <v>173.58</v>
      </c>
      <c r="E56" s="8">
        <v>96.91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25.07</v>
      </c>
      <c r="C58" s="7">
        <v>0.16713</v>
      </c>
      <c r="D58" s="7">
        <v>0.54</v>
      </c>
      <c r="E58" s="7">
        <v>0.3</v>
      </c>
    </row>
    <row r="59" spans="1:5" x14ac:dyDescent="0.2">
      <c r="A59" s="5" t="s">
        <v>65</v>
      </c>
      <c r="B59" s="7">
        <v>228.15</v>
      </c>
      <c r="C59" s="7">
        <v>1.5209999999999999</v>
      </c>
      <c r="D59" s="7">
        <v>4.95</v>
      </c>
      <c r="E59" s="7">
        <v>2.76</v>
      </c>
    </row>
    <row r="60" spans="1:5" x14ac:dyDescent="0.2">
      <c r="A60" s="4" t="s">
        <v>66</v>
      </c>
      <c r="B60" s="8">
        <v>253.22</v>
      </c>
      <c r="C60" s="8">
        <v>1.6881299999999999</v>
      </c>
      <c r="D60" s="8">
        <v>5.49</v>
      </c>
      <c r="E60" s="8">
        <v>3.06</v>
      </c>
    </row>
    <row r="61" spans="1:5" x14ac:dyDescent="0.2">
      <c r="A61" s="4" t="s">
        <v>67</v>
      </c>
      <c r="B61" s="8">
        <v>8251.81</v>
      </c>
      <c r="C61" s="8">
        <v>55.016649999999998</v>
      </c>
      <c r="D61" s="8">
        <v>179.07</v>
      </c>
      <c r="E61" s="8">
        <v>99.97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116</v>
      </c>
      <c r="B2" s="2"/>
      <c r="C2" s="2"/>
      <c r="D2" s="2"/>
      <c r="E2" s="2"/>
    </row>
    <row r="3" spans="1:5" x14ac:dyDescent="0.2">
      <c r="A3" s="1" t="s">
        <v>118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119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666.43</v>
      </c>
      <c r="C12" s="7">
        <v>4.50291</v>
      </c>
      <c r="D12" s="7">
        <v>9.93</v>
      </c>
      <c r="E12" s="7">
        <v>7.11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67.14</v>
      </c>
      <c r="C16" s="7">
        <v>0.45362999999999998</v>
      </c>
      <c r="D16" s="7">
        <v>1</v>
      </c>
      <c r="E16" s="7">
        <v>0.72</v>
      </c>
    </row>
    <row r="17" spans="1:5" x14ac:dyDescent="0.2">
      <c r="A17" s="5" t="s">
        <v>23</v>
      </c>
      <c r="B17" s="7">
        <v>121</v>
      </c>
      <c r="C17" s="7">
        <v>0.81755999999999995</v>
      </c>
      <c r="D17" s="7">
        <v>1.8</v>
      </c>
      <c r="E17" s="7">
        <v>1.29</v>
      </c>
    </row>
    <row r="18" spans="1:5" x14ac:dyDescent="0.2">
      <c r="A18" s="5" t="s">
        <v>24</v>
      </c>
      <c r="B18" s="7">
        <v>405</v>
      </c>
      <c r="C18" s="7">
        <v>2.7364899999999999</v>
      </c>
      <c r="D18" s="7">
        <v>6.04</v>
      </c>
      <c r="E18" s="7">
        <v>4.32</v>
      </c>
    </row>
    <row r="19" spans="1:5" x14ac:dyDescent="0.2">
      <c r="A19" s="5" t="s">
        <v>25</v>
      </c>
      <c r="B19" s="7">
        <v>1662.5</v>
      </c>
      <c r="C19" s="7">
        <v>11.2331</v>
      </c>
      <c r="D19" s="7">
        <v>24.78</v>
      </c>
      <c r="E19" s="7">
        <v>17.739999999999998</v>
      </c>
    </row>
    <row r="20" spans="1:5" x14ac:dyDescent="0.2">
      <c r="A20" s="5" t="s">
        <v>26</v>
      </c>
      <c r="B20" s="7">
        <v>1024.1500000000001</v>
      </c>
      <c r="C20" s="7">
        <v>6.9199400000000004</v>
      </c>
      <c r="D20" s="7">
        <v>15.27</v>
      </c>
      <c r="E20" s="7">
        <v>10.93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1519.83</v>
      </c>
      <c r="C26" s="7">
        <v>10.269119999999999</v>
      </c>
      <c r="D26" s="7">
        <v>22.65</v>
      </c>
      <c r="E26" s="7">
        <v>16.22</v>
      </c>
    </row>
    <row r="27" spans="1:5" x14ac:dyDescent="0.2">
      <c r="A27" s="4" t="s">
        <v>33</v>
      </c>
      <c r="B27" s="8">
        <v>5466.0499999999993</v>
      </c>
      <c r="C27" s="8">
        <v>36.932749999999999</v>
      </c>
      <c r="D27" s="8">
        <v>81.47</v>
      </c>
      <c r="E27" s="8">
        <v>58.33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271.73</v>
      </c>
      <c r="C29" s="7">
        <v>1.8360099999999999</v>
      </c>
      <c r="D29" s="7">
        <v>4.05</v>
      </c>
      <c r="E29" s="7">
        <v>2.9</v>
      </c>
    </row>
    <row r="30" spans="1:5" x14ac:dyDescent="0.2">
      <c r="A30" s="5" t="s">
        <v>36</v>
      </c>
      <c r="B30" s="7">
        <v>163.98</v>
      </c>
      <c r="C30" s="7">
        <v>1.1079699999999999</v>
      </c>
      <c r="D30" s="7">
        <v>2.44</v>
      </c>
      <c r="E30" s="7">
        <v>1.75</v>
      </c>
    </row>
    <row r="31" spans="1:5" x14ac:dyDescent="0.2">
      <c r="A31" s="5" t="s">
        <v>37</v>
      </c>
      <c r="B31" s="7">
        <v>326.06</v>
      </c>
      <c r="C31" s="7">
        <v>2.2031100000000001</v>
      </c>
      <c r="D31" s="7">
        <v>4.8600000000000003</v>
      </c>
      <c r="E31" s="7">
        <v>3.48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109.32</v>
      </c>
      <c r="C33" s="7">
        <v>0.73865000000000003</v>
      </c>
      <c r="D33" s="7">
        <v>1.63</v>
      </c>
      <c r="E33" s="7">
        <v>1.17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109.32</v>
      </c>
      <c r="C35" s="7">
        <v>0.73865000000000003</v>
      </c>
      <c r="D35" s="7">
        <v>1.63</v>
      </c>
      <c r="E35" s="7">
        <v>1.17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194.81</v>
      </c>
      <c r="C38" s="7">
        <v>1.3162799999999999</v>
      </c>
      <c r="D38" s="7">
        <v>2.9</v>
      </c>
      <c r="E38" s="7">
        <v>2.08</v>
      </c>
    </row>
    <row r="39" spans="1:5" x14ac:dyDescent="0.2">
      <c r="A39" s="4" t="s">
        <v>45</v>
      </c>
      <c r="B39" s="8">
        <v>1175.22</v>
      </c>
      <c r="C39" s="8">
        <v>7.9406699999999999</v>
      </c>
      <c r="D39" s="8">
        <v>17.510000000000002</v>
      </c>
      <c r="E39" s="8">
        <v>12.55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67.319999999999993</v>
      </c>
      <c r="C41" s="7">
        <v>0.46</v>
      </c>
      <c r="D41" s="7">
        <v>1</v>
      </c>
      <c r="E41" s="7">
        <v>0.72</v>
      </c>
    </row>
    <row r="42" spans="1:5" x14ac:dyDescent="0.2">
      <c r="A42" s="4" t="s">
        <v>48</v>
      </c>
      <c r="B42" s="8">
        <v>67.319999999999993</v>
      </c>
      <c r="C42" s="8">
        <v>0.46</v>
      </c>
      <c r="D42" s="8">
        <v>1</v>
      </c>
      <c r="E42" s="8">
        <v>0.72</v>
      </c>
    </row>
    <row r="43" spans="1:5" x14ac:dyDescent="0.2">
      <c r="A43" s="4" t="s">
        <v>49</v>
      </c>
      <c r="B43" s="8">
        <v>6708.5899999999992</v>
      </c>
      <c r="C43" s="8">
        <v>45.333419999999997</v>
      </c>
      <c r="D43" s="8">
        <v>99.98</v>
      </c>
      <c r="E43" s="8">
        <v>71.599999999999994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27.13</v>
      </c>
      <c r="C45" s="7">
        <v>0.18329000000000001</v>
      </c>
      <c r="D45" s="7">
        <v>0.4</v>
      </c>
      <c r="E45" s="7">
        <v>0.28999999999999998</v>
      </c>
    </row>
    <row r="46" spans="1:5" x14ac:dyDescent="0.2">
      <c r="A46" s="5" t="s">
        <v>52</v>
      </c>
      <c r="B46" s="7">
        <v>109.76</v>
      </c>
      <c r="C46" s="7">
        <v>0.74165000000000003</v>
      </c>
      <c r="D46" s="7">
        <v>1.64</v>
      </c>
      <c r="E46" s="7">
        <v>1.17</v>
      </c>
    </row>
    <row r="47" spans="1:5" x14ac:dyDescent="0.2">
      <c r="A47" s="5" t="s">
        <v>53</v>
      </c>
      <c r="B47" s="7">
        <v>153.96</v>
      </c>
      <c r="C47" s="7">
        <v>1.0402499999999999</v>
      </c>
      <c r="D47" s="7">
        <v>2.29</v>
      </c>
      <c r="E47" s="7">
        <v>1.64</v>
      </c>
    </row>
    <row r="48" spans="1:5" x14ac:dyDescent="0.2">
      <c r="A48" s="4" t="s">
        <v>54</v>
      </c>
      <c r="B48" s="8">
        <v>290.85000000000002</v>
      </c>
      <c r="C48" s="8">
        <v>1.96519</v>
      </c>
      <c r="D48" s="8">
        <v>4.33</v>
      </c>
      <c r="E48" s="8">
        <v>3.1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41.43</v>
      </c>
      <c r="C50" s="7">
        <v>0.27992</v>
      </c>
      <c r="D50" s="7">
        <v>0.62</v>
      </c>
      <c r="E50" s="7">
        <v>0.44</v>
      </c>
    </row>
    <row r="51" spans="1:5" x14ac:dyDescent="0.2">
      <c r="A51" s="5" t="s">
        <v>57</v>
      </c>
      <c r="B51" s="7">
        <v>55.16</v>
      </c>
      <c r="C51" s="7">
        <v>0.37273000000000001</v>
      </c>
      <c r="D51" s="7">
        <v>0.82</v>
      </c>
      <c r="E51" s="7">
        <v>0.59</v>
      </c>
    </row>
    <row r="52" spans="1:5" x14ac:dyDescent="0.2">
      <c r="A52" s="5" t="s">
        <v>58</v>
      </c>
      <c r="B52" s="7">
        <v>17.239999999999998</v>
      </c>
      <c r="C52" s="7">
        <v>0.11650000000000001</v>
      </c>
      <c r="D52" s="7">
        <v>0.26</v>
      </c>
      <c r="E52" s="7">
        <v>0.18</v>
      </c>
    </row>
    <row r="53" spans="1:5" x14ac:dyDescent="0.2">
      <c r="A53" s="5" t="s">
        <v>59</v>
      </c>
      <c r="B53" s="7">
        <v>1753.25</v>
      </c>
      <c r="C53" s="7">
        <v>11.84625</v>
      </c>
      <c r="D53" s="7">
        <v>26.13</v>
      </c>
      <c r="E53" s="7">
        <v>18.71</v>
      </c>
    </row>
    <row r="54" spans="1:5" x14ac:dyDescent="0.2">
      <c r="A54" s="4" t="s">
        <v>60</v>
      </c>
      <c r="B54" s="8">
        <v>1867.0800000000002</v>
      </c>
      <c r="C54" s="8">
        <v>12.615399999999999</v>
      </c>
      <c r="D54" s="8">
        <v>27.83</v>
      </c>
      <c r="E54" s="8">
        <v>19.920000000000002</v>
      </c>
    </row>
    <row r="55" spans="1:5" x14ac:dyDescent="0.2">
      <c r="A55" s="4" t="s">
        <v>61</v>
      </c>
      <c r="B55" s="8">
        <v>2157.9300000000003</v>
      </c>
      <c r="C55" s="8">
        <v>14.580590000000001</v>
      </c>
      <c r="D55" s="8">
        <v>32.159999999999997</v>
      </c>
      <c r="E55" s="8">
        <v>23.02</v>
      </c>
    </row>
    <row r="56" spans="1:5" x14ac:dyDescent="0.2">
      <c r="A56" s="4" t="s">
        <v>62</v>
      </c>
      <c r="B56" s="8">
        <v>8866.52</v>
      </c>
      <c r="C56" s="8">
        <v>59.914009999999998</v>
      </c>
      <c r="D56" s="8">
        <v>132.13999999999999</v>
      </c>
      <c r="E56" s="8">
        <v>94.62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38.85</v>
      </c>
      <c r="C58" s="7">
        <v>0.26251000000000002</v>
      </c>
      <c r="D58" s="7">
        <v>0.57999999999999996</v>
      </c>
      <c r="E58" s="7">
        <v>0.41</v>
      </c>
    </row>
    <row r="59" spans="1:5" x14ac:dyDescent="0.2">
      <c r="A59" s="5" t="s">
        <v>65</v>
      </c>
      <c r="B59" s="7">
        <v>464.75</v>
      </c>
      <c r="C59" s="7">
        <v>3.1402000000000001</v>
      </c>
      <c r="D59" s="7">
        <v>6.93</v>
      </c>
      <c r="E59" s="7">
        <v>4.96</v>
      </c>
    </row>
    <row r="60" spans="1:5" x14ac:dyDescent="0.2">
      <c r="A60" s="4" t="s">
        <v>66</v>
      </c>
      <c r="B60" s="8">
        <v>503.6</v>
      </c>
      <c r="C60" s="8">
        <v>3.4027099999999999</v>
      </c>
      <c r="D60" s="8">
        <v>7.51</v>
      </c>
      <c r="E60" s="8">
        <v>5.37</v>
      </c>
    </row>
    <row r="61" spans="1:5" x14ac:dyDescent="0.2">
      <c r="A61" s="4" t="s">
        <v>67</v>
      </c>
      <c r="B61" s="8">
        <v>9370.1200000000008</v>
      </c>
      <c r="C61" s="8">
        <v>63.316719999999997</v>
      </c>
      <c r="D61" s="8">
        <v>139.65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120</v>
      </c>
      <c r="B2" s="2"/>
      <c r="C2" s="2"/>
      <c r="D2" s="2"/>
      <c r="E2" s="2"/>
    </row>
    <row r="3" spans="1:5" x14ac:dyDescent="0.2">
      <c r="A3" s="1" t="s">
        <v>121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122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123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280</v>
      </c>
      <c r="C10" s="7">
        <v>0.21537999999999999</v>
      </c>
      <c r="D10" s="7">
        <v>1.3</v>
      </c>
      <c r="E10" s="7">
        <v>1.28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5915</v>
      </c>
      <c r="C16" s="7">
        <v>4.55</v>
      </c>
      <c r="D16" s="7">
        <v>27.37</v>
      </c>
      <c r="E16" s="7">
        <v>27.13</v>
      </c>
    </row>
    <row r="17" spans="1:5" x14ac:dyDescent="0.2">
      <c r="A17" s="5" t="s">
        <v>23</v>
      </c>
      <c r="B17" s="7">
        <v>132</v>
      </c>
      <c r="C17" s="7">
        <v>0.10154000000000001</v>
      </c>
      <c r="D17" s="7">
        <v>0.61</v>
      </c>
      <c r="E17" s="7">
        <v>0.61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9558.5</v>
      </c>
      <c r="C19" s="7">
        <v>7.3526899999999999</v>
      </c>
      <c r="D19" s="7">
        <v>44.22</v>
      </c>
      <c r="E19" s="7">
        <v>43.84</v>
      </c>
    </row>
    <row r="20" spans="1:5" x14ac:dyDescent="0.2">
      <c r="A20" s="5" t="s">
        <v>26</v>
      </c>
      <c r="B20" s="7">
        <v>448</v>
      </c>
      <c r="C20" s="7">
        <v>0.34461999999999998</v>
      </c>
      <c r="D20" s="7">
        <v>2.0699999999999998</v>
      </c>
      <c r="E20" s="7">
        <v>2.0499999999999998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3580</v>
      </c>
      <c r="C26" s="7">
        <v>2.7538499999999999</v>
      </c>
      <c r="D26" s="7">
        <v>16.559999999999999</v>
      </c>
      <c r="E26" s="7">
        <v>16.420000000000002</v>
      </c>
    </row>
    <row r="27" spans="1:5" x14ac:dyDescent="0.2">
      <c r="A27" s="4" t="s">
        <v>33</v>
      </c>
      <c r="B27" s="8">
        <v>19913.5</v>
      </c>
      <c r="C27" s="8">
        <v>15.31808</v>
      </c>
      <c r="D27" s="8">
        <v>92.13</v>
      </c>
      <c r="E27" s="8">
        <v>91.33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597.4</v>
      </c>
      <c r="C30" s="7">
        <v>0.45954</v>
      </c>
      <c r="D30" s="7">
        <v>2.76</v>
      </c>
      <c r="E30" s="7">
        <v>2.74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905.38</v>
      </c>
      <c r="C38" s="7">
        <v>0.69645000000000001</v>
      </c>
      <c r="D38" s="7">
        <v>4.1900000000000004</v>
      </c>
      <c r="E38" s="7">
        <v>4.1500000000000004</v>
      </c>
    </row>
    <row r="39" spans="1:5" x14ac:dyDescent="0.2">
      <c r="A39" s="4" t="s">
        <v>45</v>
      </c>
      <c r="B39" s="8">
        <v>1502.78</v>
      </c>
      <c r="C39" s="8">
        <v>1.1559900000000001</v>
      </c>
      <c r="D39" s="8">
        <v>6.95</v>
      </c>
      <c r="E39" s="8">
        <v>6.89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197.99</v>
      </c>
      <c r="C41" s="7">
        <v>0.15</v>
      </c>
      <c r="D41" s="7">
        <v>0.92</v>
      </c>
      <c r="E41" s="7">
        <v>0.91</v>
      </c>
    </row>
    <row r="42" spans="1:5" x14ac:dyDescent="0.2">
      <c r="A42" s="4" t="s">
        <v>48</v>
      </c>
      <c r="B42" s="8">
        <v>197.99</v>
      </c>
      <c r="C42" s="8">
        <v>0.15</v>
      </c>
      <c r="D42" s="8">
        <v>0.92</v>
      </c>
      <c r="E42" s="8">
        <v>0.91</v>
      </c>
    </row>
    <row r="43" spans="1:5" x14ac:dyDescent="0.2">
      <c r="A43" s="4" t="s">
        <v>49</v>
      </c>
      <c r="B43" s="8">
        <v>21614.27</v>
      </c>
      <c r="C43" s="8">
        <v>16.62407</v>
      </c>
      <c r="D43" s="8">
        <v>100</v>
      </c>
      <c r="E43" s="8">
        <v>99.13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0</v>
      </c>
      <c r="C48" s="7">
        <v>0</v>
      </c>
      <c r="D48" s="7">
        <v>0</v>
      </c>
      <c r="E48" s="7">
        <v>0</v>
      </c>
    </row>
    <row r="49" spans="1:5" x14ac:dyDescent="0.2">
      <c r="A49" s="4" t="s">
        <v>54</v>
      </c>
      <c r="B49" s="8">
        <v>0</v>
      </c>
      <c r="C49" s="8">
        <v>0</v>
      </c>
      <c r="D49" s="8">
        <v>0</v>
      </c>
      <c r="E49" s="8">
        <v>0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60.18</v>
      </c>
      <c r="C52" s="7">
        <v>4.6289999999999998E-2</v>
      </c>
      <c r="D52" s="7">
        <v>0.28000000000000003</v>
      </c>
      <c r="E52" s="7">
        <v>0.28000000000000003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60.18</v>
      </c>
      <c r="C55" s="8">
        <v>4.6289999999999998E-2</v>
      </c>
      <c r="D55" s="8">
        <v>0.28000000000000003</v>
      </c>
      <c r="E55" s="8">
        <v>0.28000000000000003</v>
      </c>
    </row>
    <row r="56" spans="1:5" x14ac:dyDescent="0.2">
      <c r="A56" s="4" t="s">
        <v>61</v>
      </c>
      <c r="B56" s="8">
        <v>60.18</v>
      </c>
      <c r="C56" s="8">
        <v>4.6289999999999998E-2</v>
      </c>
      <c r="D56" s="8">
        <v>0.28000000000000003</v>
      </c>
      <c r="E56" s="8">
        <v>0.28000000000000003</v>
      </c>
    </row>
    <row r="57" spans="1:5" x14ac:dyDescent="0.2">
      <c r="A57" s="4" t="s">
        <v>62</v>
      </c>
      <c r="B57" s="8">
        <v>21674.45</v>
      </c>
      <c r="C57" s="8">
        <v>16.670359999999999</v>
      </c>
      <c r="D57" s="8">
        <v>100.28</v>
      </c>
      <c r="E57" s="8">
        <v>99.41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0</v>
      </c>
      <c r="C60" s="7">
        <v>0</v>
      </c>
      <c r="D60" s="7">
        <v>0</v>
      </c>
      <c r="E60" s="7">
        <v>0</v>
      </c>
    </row>
    <row r="61" spans="1:5" x14ac:dyDescent="0.2">
      <c r="A61" s="5" t="s">
        <v>88</v>
      </c>
      <c r="B61" s="7">
        <v>126.75</v>
      </c>
      <c r="C61" s="7">
        <v>9.7500000000000003E-2</v>
      </c>
      <c r="D61" s="7">
        <v>0.59</v>
      </c>
      <c r="E61" s="7">
        <v>0.57999999999999996</v>
      </c>
    </row>
    <row r="62" spans="1:5" x14ac:dyDescent="0.2">
      <c r="A62" s="4" t="s">
        <v>66</v>
      </c>
      <c r="B62" s="8">
        <v>126.75</v>
      </c>
      <c r="C62" s="8">
        <v>9.7500000000000003E-2</v>
      </c>
      <c r="D62" s="8">
        <v>0.59</v>
      </c>
      <c r="E62" s="8">
        <v>0.57999999999999996</v>
      </c>
    </row>
    <row r="63" spans="1:5" x14ac:dyDescent="0.2">
      <c r="A63" s="4" t="s">
        <v>67</v>
      </c>
      <c r="B63" s="8">
        <v>21801.200000000001</v>
      </c>
      <c r="C63" s="8">
        <v>16.767859999999999</v>
      </c>
      <c r="D63" s="8">
        <v>100.87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120</v>
      </c>
      <c r="B2" s="2"/>
      <c r="C2" s="2"/>
      <c r="D2" s="2"/>
      <c r="E2" s="2"/>
    </row>
    <row r="3" spans="1:5" x14ac:dyDescent="0.2">
      <c r="A3" s="1" t="s">
        <v>124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94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5396.25</v>
      </c>
      <c r="C16" s="7">
        <v>0.59958</v>
      </c>
      <c r="D16" s="7">
        <v>62.04</v>
      </c>
      <c r="E16" s="7">
        <v>56.47</v>
      </c>
    </row>
    <row r="17" spans="1:5" x14ac:dyDescent="0.2">
      <c r="A17" s="5" t="s">
        <v>23</v>
      </c>
      <c r="B17" s="7">
        <v>198</v>
      </c>
      <c r="C17" s="7">
        <v>2.1999999999999999E-2</v>
      </c>
      <c r="D17" s="7">
        <v>2.2799999999999998</v>
      </c>
      <c r="E17" s="7">
        <v>2.0699999999999998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1468</v>
      </c>
      <c r="C19" s="7">
        <v>0.16311</v>
      </c>
      <c r="D19" s="7">
        <v>16.88</v>
      </c>
      <c r="E19" s="7">
        <v>15.36</v>
      </c>
    </row>
    <row r="20" spans="1:5" x14ac:dyDescent="0.2">
      <c r="A20" s="5" t="s">
        <v>26</v>
      </c>
      <c r="B20" s="7">
        <v>81</v>
      </c>
      <c r="C20" s="7">
        <v>8.9999999999999993E-3</v>
      </c>
      <c r="D20" s="7">
        <v>0.93</v>
      </c>
      <c r="E20" s="7">
        <v>0.85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42.5</v>
      </c>
      <c r="C24" s="7">
        <v>4.7200000000000002E-3</v>
      </c>
      <c r="D24" s="7">
        <v>0.49</v>
      </c>
      <c r="E24" s="7">
        <v>0.44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430.69</v>
      </c>
      <c r="C26" s="7">
        <v>4.7849999999999997E-2</v>
      </c>
      <c r="D26" s="7">
        <v>4.95</v>
      </c>
      <c r="E26" s="7">
        <v>4.51</v>
      </c>
    </row>
    <row r="27" spans="1:5" x14ac:dyDescent="0.2">
      <c r="A27" s="4" t="s">
        <v>33</v>
      </c>
      <c r="B27" s="8">
        <v>7616.44</v>
      </c>
      <c r="C27" s="8">
        <v>0.84626000000000001</v>
      </c>
      <c r="D27" s="8">
        <v>87.57</v>
      </c>
      <c r="E27" s="8">
        <v>79.7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228.49</v>
      </c>
      <c r="C30" s="7">
        <v>2.5389999999999999E-2</v>
      </c>
      <c r="D30" s="7">
        <v>2.63</v>
      </c>
      <c r="E30" s="7">
        <v>2.39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152.33000000000001</v>
      </c>
      <c r="C33" s="7">
        <v>1.6930000000000001E-2</v>
      </c>
      <c r="D33" s="7">
        <v>1.75</v>
      </c>
      <c r="E33" s="7">
        <v>1.59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38.08</v>
      </c>
      <c r="C35" s="7">
        <v>4.2300000000000003E-3</v>
      </c>
      <c r="D35" s="7">
        <v>0.44</v>
      </c>
      <c r="E35" s="7">
        <v>0.4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286.2</v>
      </c>
      <c r="C38" s="7">
        <v>3.1800000000000002E-2</v>
      </c>
      <c r="D38" s="7">
        <v>3.29</v>
      </c>
      <c r="E38" s="7">
        <v>3</v>
      </c>
    </row>
    <row r="39" spans="1:5" x14ac:dyDescent="0.2">
      <c r="A39" s="4" t="s">
        <v>45</v>
      </c>
      <c r="B39" s="8">
        <v>705.1</v>
      </c>
      <c r="C39" s="8">
        <v>7.8350000000000003E-2</v>
      </c>
      <c r="D39" s="8">
        <v>8.11</v>
      </c>
      <c r="E39" s="8">
        <v>7.38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376.08</v>
      </c>
      <c r="C41" s="7">
        <v>0.04</v>
      </c>
      <c r="D41" s="7">
        <v>4.32</v>
      </c>
      <c r="E41" s="7">
        <v>3.94</v>
      </c>
    </row>
    <row r="42" spans="1:5" x14ac:dyDescent="0.2">
      <c r="A42" s="4" t="s">
        <v>48</v>
      </c>
      <c r="B42" s="8">
        <v>376.08</v>
      </c>
      <c r="C42" s="8">
        <v>0.04</v>
      </c>
      <c r="D42" s="8">
        <v>4.32</v>
      </c>
      <c r="E42" s="8">
        <v>3.94</v>
      </c>
    </row>
    <row r="43" spans="1:5" x14ac:dyDescent="0.2">
      <c r="A43" s="4" t="s">
        <v>49</v>
      </c>
      <c r="B43" s="8">
        <v>8697.619999999999</v>
      </c>
      <c r="C43" s="8">
        <v>0.96460999999999997</v>
      </c>
      <c r="D43" s="8">
        <v>100</v>
      </c>
      <c r="E43" s="8">
        <v>91.02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299.57</v>
      </c>
      <c r="C48" s="7">
        <v>3.329E-2</v>
      </c>
      <c r="D48" s="7">
        <v>3.44</v>
      </c>
      <c r="E48" s="7">
        <v>3.14</v>
      </c>
    </row>
    <row r="49" spans="1:5" x14ac:dyDescent="0.2">
      <c r="A49" s="4" t="s">
        <v>54</v>
      </c>
      <c r="B49" s="8">
        <v>299.57</v>
      </c>
      <c r="C49" s="8">
        <v>3.329E-2</v>
      </c>
      <c r="D49" s="8">
        <v>3.44</v>
      </c>
      <c r="E49" s="8">
        <v>3.14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54</v>
      </c>
      <c r="C51" s="7">
        <v>6.0000000000000001E-3</v>
      </c>
      <c r="D51" s="7">
        <v>0.62</v>
      </c>
      <c r="E51" s="7">
        <v>0.56999999999999995</v>
      </c>
    </row>
    <row r="52" spans="1:5" x14ac:dyDescent="0.2">
      <c r="A52" s="5" t="s">
        <v>83</v>
      </c>
      <c r="B52" s="7">
        <v>90.27</v>
      </c>
      <c r="C52" s="7">
        <v>1.0030000000000001E-2</v>
      </c>
      <c r="D52" s="7">
        <v>1.04</v>
      </c>
      <c r="E52" s="7">
        <v>0.94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350</v>
      </c>
      <c r="C54" s="7">
        <v>3.8890000000000001E-2</v>
      </c>
      <c r="D54" s="7">
        <v>4.0199999999999996</v>
      </c>
      <c r="E54" s="7">
        <v>3.66</v>
      </c>
    </row>
    <row r="55" spans="1:5" x14ac:dyDescent="0.2">
      <c r="A55" s="4" t="s">
        <v>60</v>
      </c>
      <c r="B55" s="8">
        <v>494.27</v>
      </c>
      <c r="C55" s="8">
        <v>5.4919999999999997E-2</v>
      </c>
      <c r="D55" s="8">
        <v>5.68</v>
      </c>
      <c r="E55" s="8">
        <v>5.17</v>
      </c>
    </row>
    <row r="56" spans="1:5" x14ac:dyDescent="0.2">
      <c r="A56" s="4" t="s">
        <v>61</v>
      </c>
      <c r="B56" s="8">
        <v>793.83999999999992</v>
      </c>
      <c r="C56" s="8">
        <v>8.8209999999999997E-2</v>
      </c>
      <c r="D56" s="8">
        <v>9.1199999999999992</v>
      </c>
      <c r="E56" s="8">
        <v>8.31</v>
      </c>
    </row>
    <row r="57" spans="1:5" x14ac:dyDescent="0.2">
      <c r="A57" s="4" t="s">
        <v>62</v>
      </c>
      <c r="B57" s="8">
        <v>9491.4599999999991</v>
      </c>
      <c r="C57" s="8">
        <v>1.0528200000000001</v>
      </c>
      <c r="D57" s="8">
        <v>109.12</v>
      </c>
      <c r="E57" s="8">
        <v>99.33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2.5299999999999998</v>
      </c>
      <c r="C60" s="7">
        <v>2.7999999999999998E-4</v>
      </c>
      <c r="D60" s="7">
        <v>0.03</v>
      </c>
      <c r="E60" s="7">
        <v>0.03</v>
      </c>
    </row>
    <row r="61" spans="1:5" x14ac:dyDescent="0.2">
      <c r="A61" s="5" t="s">
        <v>88</v>
      </c>
      <c r="B61" s="7">
        <v>61.26</v>
      </c>
      <c r="C61" s="7">
        <v>6.8100000000000001E-3</v>
      </c>
      <c r="D61" s="7">
        <v>0.7</v>
      </c>
      <c r="E61" s="7">
        <v>0.64</v>
      </c>
    </row>
    <row r="62" spans="1:5" x14ac:dyDescent="0.2">
      <c r="A62" s="4" t="s">
        <v>66</v>
      </c>
      <c r="B62" s="8">
        <v>63.79</v>
      </c>
      <c r="C62" s="8">
        <v>7.0899999999999999E-3</v>
      </c>
      <c r="D62" s="8">
        <v>0.73</v>
      </c>
      <c r="E62" s="8">
        <v>0.67</v>
      </c>
    </row>
    <row r="63" spans="1:5" x14ac:dyDescent="0.2">
      <c r="A63" s="4" t="s">
        <v>67</v>
      </c>
      <c r="B63" s="8">
        <v>9555.25</v>
      </c>
      <c r="C63" s="8">
        <v>1.0599099999999999</v>
      </c>
      <c r="D63" s="8">
        <v>109.85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125</v>
      </c>
      <c r="B2" s="2"/>
      <c r="C2" s="2"/>
      <c r="D2" s="2"/>
      <c r="E2" s="2"/>
    </row>
    <row r="3" spans="1:5" x14ac:dyDescent="0.2">
      <c r="A3" s="1" t="s">
        <v>126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127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727.33</v>
      </c>
      <c r="C12" s="7">
        <v>2.4240000000000001E-2</v>
      </c>
      <c r="D12" s="7">
        <v>4.87</v>
      </c>
      <c r="E12" s="7">
        <v>3.89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235</v>
      </c>
      <c r="C14" s="7">
        <v>7.8399999999999997E-3</v>
      </c>
      <c r="D14" s="7">
        <v>1.57</v>
      </c>
      <c r="E14" s="7">
        <v>1.26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5212.04</v>
      </c>
      <c r="C16" s="7">
        <v>0.17374999999999999</v>
      </c>
      <c r="D16" s="7">
        <v>34.869999999999997</v>
      </c>
      <c r="E16" s="7">
        <v>27.89</v>
      </c>
    </row>
    <row r="17" spans="1:5" x14ac:dyDescent="0.2">
      <c r="A17" s="5" t="s">
        <v>23</v>
      </c>
      <c r="B17" s="7">
        <v>121</v>
      </c>
      <c r="C17" s="7">
        <v>4.0400000000000002E-3</v>
      </c>
      <c r="D17" s="7">
        <v>0.81</v>
      </c>
      <c r="E17" s="7">
        <v>0.65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4483.5</v>
      </c>
      <c r="C19" s="7">
        <v>0.14945</v>
      </c>
      <c r="D19" s="7">
        <v>30</v>
      </c>
      <c r="E19" s="7">
        <v>23.99</v>
      </c>
    </row>
    <row r="20" spans="1:5" x14ac:dyDescent="0.2">
      <c r="A20" s="5" t="s">
        <v>26</v>
      </c>
      <c r="B20" s="7">
        <v>724.65</v>
      </c>
      <c r="C20" s="7">
        <v>2.4150000000000001E-2</v>
      </c>
      <c r="D20" s="7">
        <v>4.8499999999999996</v>
      </c>
      <c r="E20" s="7">
        <v>3.88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1373.72</v>
      </c>
      <c r="C23" s="7">
        <v>4.5789999999999997E-2</v>
      </c>
      <c r="D23" s="7">
        <v>9.19</v>
      </c>
      <c r="E23" s="7">
        <v>7.35</v>
      </c>
    </row>
    <row r="24" spans="1:5" x14ac:dyDescent="0.2">
      <c r="A24" s="5" t="s">
        <v>30</v>
      </c>
      <c r="B24" s="7">
        <v>105</v>
      </c>
      <c r="C24" s="7">
        <v>3.5000000000000001E-3</v>
      </c>
      <c r="D24" s="7">
        <v>0.7</v>
      </c>
      <c r="E24" s="7">
        <v>0.56000000000000005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12982.24</v>
      </c>
      <c r="C27" s="8">
        <v>0.43275999999999998</v>
      </c>
      <c r="D27" s="8">
        <v>86.86</v>
      </c>
      <c r="E27" s="8">
        <v>69.47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389.47</v>
      </c>
      <c r="C30" s="7">
        <v>1.298E-2</v>
      </c>
      <c r="D30" s="7">
        <v>2.61</v>
      </c>
      <c r="E30" s="7">
        <v>2.08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324.56</v>
      </c>
      <c r="C33" s="7">
        <v>1.082E-2</v>
      </c>
      <c r="D33" s="7">
        <v>2.17</v>
      </c>
      <c r="E33" s="7">
        <v>1.74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324.56</v>
      </c>
      <c r="C35" s="7">
        <v>1.082E-2</v>
      </c>
      <c r="D35" s="7">
        <v>2.17</v>
      </c>
      <c r="E35" s="7">
        <v>1.74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585</v>
      </c>
      <c r="C38" s="7">
        <v>1.95E-2</v>
      </c>
      <c r="D38" s="7">
        <v>3.91</v>
      </c>
      <c r="E38" s="7">
        <v>3.13</v>
      </c>
    </row>
    <row r="39" spans="1:5" x14ac:dyDescent="0.2">
      <c r="A39" s="4" t="s">
        <v>45</v>
      </c>
      <c r="B39" s="8">
        <v>1623.59</v>
      </c>
      <c r="C39" s="8">
        <v>5.4120000000000001E-2</v>
      </c>
      <c r="D39" s="8">
        <v>10.86</v>
      </c>
      <c r="E39" s="8">
        <v>8.69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340.25</v>
      </c>
      <c r="C41" s="7">
        <v>0.01</v>
      </c>
      <c r="D41" s="7">
        <v>2.2799999999999998</v>
      </c>
      <c r="E41" s="7">
        <v>1.82</v>
      </c>
    </row>
    <row r="42" spans="1:5" x14ac:dyDescent="0.2">
      <c r="A42" s="4" t="s">
        <v>48</v>
      </c>
      <c r="B42" s="8">
        <v>340.25</v>
      </c>
      <c r="C42" s="8">
        <v>0.01</v>
      </c>
      <c r="D42" s="8">
        <v>2.2799999999999998</v>
      </c>
      <c r="E42" s="8">
        <v>1.82</v>
      </c>
    </row>
    <row r="43" spans="1:5" x14ac:dyDescent="0.2">
      <c r="A43" s="4" t="s">
        <v>49</v>
      </c>
      <c r="B43" s="8">
        <v>14946.08</v>
      </c>
      <c r="C43" s="8">
        <v>0.49687999999999999</v>
      </c>
      <c r="D43" s="8">
        <v>100</v>
      </c>
      <c r="E43" s="8">
        <v>79.98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31.92</v>
      </c>
      <c r="C46" s="7">
        <v>1.06E-3</v>
      </c>
      <c r="D46" s="7">
        <v>0.21</v>
      </c>
      <c r="E46" s="7">
        <v>0.17</v>
      </c>
    </row>
    <row r="47" spans="1:5" x14ac:dyDescent="0.2">
      <c r="A47" s="5" t="s">
        <v>53</v>
      </c>
      <c r="B47" s="7">
        <v>119.62</v>
      </c>
      <c r="C47" s="7">
        <v>3.9899999999999996E-3</v>
      </c>
      <c r="D47" s="7">
        <v>0.8</v>
      </c>
      <c r="E47" s="7">
        <v>0.64</v>
      </c>
    </row>
    <row r="48" spans="1:5" x14ac:dyDescent="0.2">
      <c r="A48" s="5" t="s">
        <v>81</v>
      </c>
      <c r="B48" s="7">
        <v>3157.49</v>
      </c>
      <c r="C48" s="7">
        <v>0.10525</v>
      </c>
      <c r="D48" s="7">
        <v>21.13</v>
      </c>
      <c r="E48" s="7">
        <v>16.89</v>
      </c>
    </row>
    <row r="49" spans="1:5" x14ac:dyDescent="0.2">
      <c r="A49" s="4" t="s">
        <v>54</v>
      </c>
      <c r="B49" s="8">
        <v>3309.0299999999997</v>
      </c>
      <c r="C49" s="8">
        <v>0.1103</v>
      </c>
      <c r="D49" s="8">
        <v>22.14</v>
      </c>
      <c r="E49" s="8">
        <v>17.7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55.16</v>
      </c>
      <c r="C52" s="7">
        <v>1.8400000000000001E-3</v>
      </c>
      <c r="D52" s="7">
        <v>0.37</v>
      </c>
      <c r="E52" s="7">
        <v>0.3</v>
      </c>
    </row>
    <row r="53" spans="1:5" x14ac:dyDescent="0.2">
      <c r="A53" s="5" t="s">
        <v>84</v>
      </c>
      <c r="B53" s="7">
        <v>7.51</v>
      </c>
      <c r="C53" s="7">
        <v>2.5000000000000001E-4</v>
      </c>
      <c r="D53" s="7">
        <v>0.05</v>
      </c>
      <c r="E53" s="7">
        <v>0.04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62.669999999999995</v>
      </c>
      <c r="C55" s="8">
        <v>2.0899999999999998E-3</v>
      </c>
      <c r="D55" s="8">
        <v>0.42</v>
      </c>
      <c r="E55" s="8">
        <v>0.34</v>
      </c>
    </row>
    <row r="56" spans="1:5" x14ac:dyDescent="0.2">
      <c r="A56" s="4" t="s">
        <v>61</v>
      </c>
      <c r="B56" s="8">
        <v>3371.7</v>
      </c>
      <c r="C56" s="8">
        <v>0.11239</v>
      </c>
      <c r="D56" s="8">
        <v>22.56</v>
      </c>
      <c r="E56" s="8">
        <v>18.04</v>
      </c>
    </row>
    <row r="57" spans="1:5" x14ac:dyDescent="0.2">
      <c r="A57" s="4" t="s">
        <v>62</v>
      </c>
      <c r="B57" s="8">
        <v>18317.78</v>
      </c>
      <c r="C57" s="8">
        <v>0.60926999999999998</v>
      </c>
      <c r="D57" s="8">
        <v>122.56</v>
      </c>
      <c r="E57" s="8">
        <v>98.02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16.920000000000002</v>
      </c>
      <c r="C59" s="7">
        <v>5.5999999999999995E-4</v>
      </c>
      <c r="D59" s="7">
        <v>0.11</v>
      </c>
      <c r="E59" s="7">
        <v>0.09</v>
      </c>
    </row>
    <row r="60" spans="1:5" x14ac:dyDescent="0.2">
      <c r="A60" s="5" t="s">
        <v>87</v>
      </c>
      <c r="B60" s="7">
        <v>26.68</v>
      </c>
      <c r="C60" s="7">
        <v>8.8999999999999995E-4</v>
      </c>
      <c r="D60" s="7">
        <v>0.18</v>
      </c>
      <c r="E60" s="7">
        <v>0.14000000000000001</v>
      </c>
    </row>
    <row r="61" spans="1:5" x14ac:dyDescent="0.2">
      <c r="A61" s="5" t="s">
        <v>88</v>
      </c>
      <c r="B61" s="7">
        <v>328.71</v>
      </c>
      <c r="C61" s="7">
        <v>1.0959999999999999E-2</v>
      </c>
      <c r="D61" s="7">
        <v>2.2000000000000002</v>
      </c>
      <c r="E61" s="7">
        <v>1.76</v>
      </c>
    </row>
    <row r="62" spans="1:5" x14ac:dyDescent="0.2">
      <c r="A62" s="4" t="s">
        <v>66</v>
      </c>
      <c r="B62" s="8">
        <v>372.31</v>
      </c>
      <c r="C62" s="8">
        <v>1.2409999999999999E-2</v>
      </c>
      <c r="D62" s="8">
        <v>2.4900000000000002</v>
      </c>
      <c r="E62" s="8">
        <v>1.99</v>
      </c>
    </row>
    <row r="63" spans="1:5" x14ac:dyDescent="0.2">
      <c r="A63" s="4" t="s">
        <v>67</v>
      </c>
      <c r="B63" s="8">
        <v>18690.09</v>
      </c>
      <c r="C63" s="8">
        <v>0.62168000000000001</v>
      </c>
      <c r="D63" s="8">
        <v>125.05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128</v>
      </c>
      <c r="B2" s="2"/>
      <c r="C2" s="2"/>
      <c r="D2" s="2"/>
      <c r="E2" s="2"/>
    </row>
    <row r="3" spans="1:5" x14ac:dyDescent="0.2">
      <c r="A3" s="1" t="s">
        <v>129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130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371.7</v>
      </c>
      <c r="C9" s="7">
        <v>0.58077999999999996</v>
      </c>
      <c r="D9" s="7">
        <v>1.27</v>
      </c>
      <c r="E9" s="7">
        <v>1.21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1629.98</v>
      </c>
      <c r="C12" s="7">
        <v>2.54684</v>
      </c>
      <c r="D12" s="7">
        <v>5.57</v>
      </c>
      <c r="E12" s="7">
        <v>5.33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3634.96</v>
      </c>
      <c r="C16" s="7">
        <v>5.6796199999999999</v>
      </c>
      <c r="D16" s="7">
        <v>12.41</v>
      </c>
      <c r="E16" s="7">
        <v>11.88</v>
      </c>
    </row>
    <row r="17" spans="1:5" x14ac:dyDescent="0.2">
      <c r="A17" s="5" t="s">
        <v>23</v>
      </c>
      <c r="B17" s="7">
        <v>66</v>
      </c>
      <c r="C17" s="7">
        <v>0.10312</v>
      </c>
      <c r="D17" s="7">
        <v>0.23</v>
      </c>
      <c r="E17" s="7">
        <v>0.22</v>
      </c>
    </row>
    <row r="18" spans="1:5" x14ac:dyDescent="0.2">
      <c r="A18" s="5" t="s">
        <v>24</v>
      </c>
      <c r="B18" s="7">
        <v>9090.9</v>
      </c>
      <c r="C18" s="7">
        <v>14.20453</v>
      </c>
      <c r="D18" s="7">
        <v>31.04</v>
      </c>
      <c r="E18" s="7">
        <v>29.71</v>
      </c>
    </row>
    <row r="19" spans="1:5" x14ac:dyDescent="0.2">
      <c r="A19" s="5" t="s">
        <v>25</v>
      </c>
      <c r="B19" s="7">
        <v>5805.75</v>
      </c>
      <c r="C19" s="7">
        <v>9.0714900000000007</v>
      </c>
      <c r="D19" s="7">
        <v>19.82</v>
      </c>
      <c r="E19" s="7">
        <v>18.97</v>
      </c>
    </row>
    <row r="20" spans="1:5" x14ac:dyDescent="0.2">
      <c r="A20" s="5" t="s">
        <v>26</v>
      </c>
      <c r="B20" s="7">
        <v>4674.6400000000003</v>
      </c>
      <c r="C20" s="7">
        <v>7.3041299999999998</v>
      </c>
      <c r="D20" s="7">
        <v>15.96</v>
      </c>
      <c r="E20" s="7">
        <v>15.28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1536</v>
      </c>
      <c r="C23" s="7">
        <v>2.4</v>
      </c>
      <c r="D23" s="7">
        <v>5.24</v>
      </c>
      <c r="E23" s="7">
        <v>5.0199999999999996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26809.93</v>
      </c>
      <c r="C27" s="8">
        <v>41.890509999999999</v>
      </c>
      <c r="D27" s="8">
        <v>91.54</v>
      </c>
      <c r="E27" s="8">
        <v>87.62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804.3</v>
      </c>
      <c r="C30" s="7">
        <v>1.2567200000000001</v>
      </c>
      <c r="D30" s="7">
        <v>2.75</v>
      </c>
      <c r="E30" s="7">
        <v>2.63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134.05000000000001</v>
      </c>
      <c r="C35" s="7">
        <v>0.20945</v>
      </c>
      <c r="D35" s="7">
        <v>0.46</v>
      </c>
      <c r="E35" s="7">
        <v>0.44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1312.03</v>
      </c>
      <c r="C38" s="7">
        <v>2.0500500000000001</v>
      </c>
      <c r="D38" s="7">
        <v>4.4800000000000004</v>
      </c>
      <c r="E38" s="7">
        <v>4.29</v>
      </c>
    </row>
    <row r="39" spans="1:5" x14ac:dyDescent="0.2">
      <c r="A39" s="4" t="s">
        <v>45</v>
      </c>
      <c r="B39" s="8">
        <v>2250.38</v>
      </c>
      <c r="C39" s="8">
        <v>3.5162200000000001</v>
      </c>
      <c r="D39" s="8">
        <v>7.69</v>
      </c>
      <c r="E39" s="8">
        <v>7.36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225.22</v>
      </c>
      <c r="C41" s="7">
        <v>0.35</v>
      </c>
      <c r="D41" s="7">
        <v>0.77</v>
      </c>
      <c r="E41" s="7">
        <v>0.74</v>
      </c>
    </row>
    <row r="42" spans="1:5" x14ac:dyDescent="0.2">
      <c r="A42" s="4" t="s">
        <v>48</v>
      </c>
      <c r="B42" s="8">
        <v>225.22</v>
      </c>
      <c r="C42" s="8">
        <v>0.35</v>
      </c>
      <c r="D42" s="8">
        <v>0.77</v>
      </c>
      <c r="E42" s="8">
        <v>0.74</v>
      </c>
    </row>
    <row r="43" spans="1:5" x14ac:dyDescent="0.2">
      <c r="A43" s="4" t="s">
        <v>49</v>
      </c>
      <c r="B43" s="8">
        <v>29285.530000000002</v>
      </c>
      <c r="C43" s="8">
        <v>45.756729999999997</v>
      </c>
      <c r="D43" s="8">
        <v>100</v>
      </c>
      <c r="E43" s="8">
        <v>95.72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489.62</v>
      </c>
      <c r="C45" s="7">
        <v>0.76502999999999999</v>
      </c>
      <c r="D45" s="7">
        <v>1.67</v>
      </c>
      <c r="E45" s="7">
        <v>1.6</v>
      </c>
    </row>
    <row r="46" spans="1:5" x14ac:dyDescent="0.2">
      <c r="A46" s="5" t="s">
        <v>52</v>
      </c>
      <c r="B46" s="7">
        <v>205.59</v>
      </c>
      <c r="C46" s="7">
        <v>0.32123000000000002</v>
      </c>
      <c r="D46" s="7">
        <v>0.7</v>
      </c>
      <c r="E46" s="7">
        <v>0.67</v>
      </c>
    </row>
    <row r="47" spans="1:5" x14ac:dyDescent="0.2">
      <c r="A47" s="5" t="s">
        <v>53</v>
      </c>
      <c r="B47" s="7">
        <v>242.13</v>
      </c>
      <c r="C47" s="7">
        <v>0.37831999999999999</v>
      </c>
      <c r="D47" s="7">
        <v>0.83</v>
      </c>
      <c r="E47" s="7">
        <v>0.79</v>
      </c>
    </row>
    <row r="48" spans="1:5" x14ac:dyDescent="0.2">
      <c r="A48" s="4" t="s">
        <v>54</v>
      </c>
      <c r="B48" s="8">
        <v>937.34</v>
      </c>
      <c r="C48" s="8">
        <v>1.46458</v>
      </c>
      <c r="D48" s="8">
        <v>3.2</v>
      </c>
      <c r="E48" s="8">
        <v>3.06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100</v>
      </c>
      <c r="C50" s="7">
        <v>0.15625</v>
      </c>
      <c r="D50" s="7">
        <v>0.34</v>
      </c>
      <c r="E50" s="7">
        <v>0.33</v>
      </c>
    </row>
    <row r="51" spans="1:5" x14ac:dyDescent="0.2">
      <c r="A51" s="5" t="s">
        <v>57</v>
      </c>
      <c r="B51" s="7">
        <v>30.09</v>
      </c>
      <c r="C51" s="7">
        <v>4.7010000000000003E-2</v>
      </c>
      <c r="D51" s="7">
        <v>0.1</v>
      </c>
      <c r="E51" s="7">
        <v>0.1</v>
      </c>
    </row>
    <row r="52" spans="1:5" x14ac:dyDescent="0.2">
      <c r="A52" s="5" t="s">
        <v>58</v>
      </c>
      <c r="B52" s="7">
        <v>24.1</v>
      </c>
      <c r="C52" s="7">
        <v>3.7659999999999999E-2</v>
      </c>
      <c r="D52" s="7">
        <v>0.08</v>
      </c>
      <c r="E52" s="7">
        <v>0.08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154.19</v>
      </c>
      <c r="C54" s="8">
        <v>0.24092</v>
      </c>
      <c r="D54" s="8">
        <v>0.52</v>
      </c>
      <c r="E54" s="8">
        <v>0.51</v>
      </c>
    </row>
    <row r="55" spans="1:5" x14ac:dyDescent="0.2">
      <c r="A55" s="4" t="s">
        <v>61</v>
      </c>
      <c r="B55" s="8">
        <v>1091.53</v>
      </c>
      <c r="C55" s="8">
        <v>1.7055</v>
      </c>
      <c r="D55" s="8">
        <v>3.72</v>
      </c>
      <c r="E55" s="8">
        <v>3.57</v>
      </c>
    </row>
    <row r="56" spans="1:5" x14ac:dyDescent="0.2">
      <c r="A56" s="4" t="s">
        <v>62</v>
      </c>
      <c r="B56" s="8">
        <v>30377.06</v>
      </c>
      <c r="C56" s="8">
        <v>47.462229999999998</v>
      </c>
      <c r="D56" s="8">
        <v>103.72</v>
      </c>
      <c r="E56" s="8">
        <v>99.29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54.31</v>
      </c>
      <c r="C58" s="7">
        <v>8.4870000000000001E-2</v>
      </c>
      <c r="D58" s="7">
        <v>0.19</v>
      </c>
      <c r="E58" s="7">
        <v>0.18</v>
      </c>
    </row>
    <row r="59" spans="1:5" x14ac:dyDescent="0.2">
      <c r="A59" s="5" t="s">
        <v>65</v>
      </c>
      <c r="B59" s="7">
        <v>169</v>
      </c>
      <c r="C59" s="7">
        <v>0.26406000000000002</v>
      </c>
      <c r="D59" s="7">
        <v>0.57999999999999996</v>
      </c>
      <c r="E59" s="7">
        <v>0.55000000000000004</v>
      </c>
    </row>
    <row r="60" spans="1:5" x14ac:dyDescent="0.2">
      <c r="A60" s="4" t="s">
        <v>66</v>
      </c>
      <c r="B60" s="8">
        <v>223.31</v>
      </c>
      <c r="C60" s="8">
        <v>0.34893000000000002</v>
      </c>
      <c r="D60" s="8">
        <v>0.77</v>
      </c>
      <c r="E60" s="8">
        <v>0.73</v>
      </c>
    </row>
    <row r="61" spans="1:5" x14ac:dyDescent="0.2">
      <c r="A61" s="4" t="s">
        <v>67</v>
      </c>
      <c r="B61" s="8">
        <v>30600.370000000003</v>
      </c>
      <c r="C61" s="8">
        <v>47.811160000000001</v>
      </c>
      <c r="D61" s="8">
        <v>104.49</v>
      </c>
      <c r="E61" s="8">
        <v>100.02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128</v>
      </c>
      <c r="B2" s="2"/>
      <c r="C2" s="2"/>
      <c r="D2" s="2"/>
      <c r="E2" s="2"/>
    </row>
    <row r="3" spans="1:5" x14ac:dyDescent="0.2">
      <c r="A3" s="1" t="s">
        <v>131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1180.43</v>
      </c>
      <c r="C12" s="7">
        <v>2.3608600000000002</v>
      </c>
      <c r="D12" s="7">
        <v>5.57</v>
      </c>
      <c r="E12" s="7">
        <v>4.9800000000000004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4815</v>
      </c>
      <c r="C16" s="7">
        <v>9.6300000000000008</v>
      </c>
      <c r="D16" s="7">
        <v>22.74</v>
      </c>
      <c r="E16" s="7">
        <v>20.309999999999999</v>
      </c>
    </row>
    <row r="17" spans="1:5" x14ac:dyDescent="0.2">
      <c r="A17" s="5" t="s">
        <v>23</v>
      </c>
      <c r="B17" s="7">
        <v>44</v>
      </c>
      <c r="C17" s="7">
        <v>8.7999999999999995E-2</v>
      </c>
      <c r="D17" s="7">
        <v>0.21</v>
      </c>
      <c r="E17" s="7">
        <v>0.19</v>
      </c>
    </row>
    <row r="18" spans="1:5" x14ac:dyDescent="0.2">
      <c r="A18" s="5" t="s">
        <v>24</v>
      </c>
      <c r="B18" s="7">
        <v>7750</v>
      </c>
      <c r="C18" s="7">
        <v>15.5</v>
      </c>
      <c r="D18" s="7">
        <v>36.6</v>
      </c>
      <c r="E18" s="7">
        <v>32.69</v>
      </c>
    </row>
    <row r="19" spans="1:5" x14ac:dyDescent="0.2">
      <c r="A19" s="5" t="s">
        <v>25</v>
      </c>
      <c r="B19" s="7">
        <v>3690</v>
      </c>
      <c r="C19" s="7">
        <v>7.38</v>
      </c>
      <c r="D19" s="7">
        <v>17.43</v>
      </c>
      <c r="E19" s="7">
        <v>15.56</v>
      </c>
    </row>
    <row r="20" spans="1:5" x14ac:dyDescent="0.2">
      <c r="A20" s="5" t="s">
        <v>26</v>
      </c>
      <c r="B20" s="7">
        <v>2460.8000000000002</v>
      </c>
      <c r="C20" s="7">
        <v>4.9215999999999998</v>
      </c>
      <c r="D20" s="7">
        <v>11.62</v>
      </c>
      <c r="E20" s="7">
        <v>10.38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19940.23</v>
      </c>
      <c r="C27" s="8">
        <v>39.880459999999999</v>
      </c>
      <c r="D27" s="8">
        <v>94.17</v>
      </c>
      <c r="E27" s="8">
        <v>84.11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598.21</v>
      </c>
      <c r="C30" s="7">
        <v>1.19642</v>
      </c>
      <c r="D30" s="7">
        <v>2.83</v>
      </c>
      <c r="E30" s="7">
        <v>2.52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99.7</v>
      </c>
      <c r="C35" s="7">
        <v>0.19939999999999999</v>
      </c>
      <c r="D35" s="7">
        <v>0.47</v>
      </c>
      <c r="E35" s="7">
        <v>0.42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347.25</v>
      </c>
      <c r="C38" s="7">
        <v>0.69450000000000001</v>
      </c>
      <c r="D38" s="7">
        <v>1.64</v>
      </c>
      <c r="E38" s="7">
        <v>1.46</v>
      </c>
    </row>
    <row r="39" spans="1:5" x14ac:dyDescent="0.2">
      <c r="A39" s="4" t="s">
        <v>45</v>
      </c>
      <c r="B39" s="8">
        <v>1045.1600000000001</v>
      </c>
      <c r="C39" s="8">
        <v>2.0903200000000002</v>
      </c>
      <c r="D39" s="8">
        <v>4.9400000000000004</v>
      </c>
      <c r="E39" s="8">
        <v>4.4000000000000004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188.92</v>
      </c>
      <c r="C41" s="7">
        <v>0.38</v>
      </c>
      <c r="D41" s="7">
        <v>0.89</v>
      </c>
      <c r="E41" s="7">
        <v>0.8</v>
      </c>
    </row>
    <row r="42" spans="1:5" x14ac:dyDescent="0.2">
      <c r="A42" s="4" t="s">
        <v>48</v>
      </c>
      <c r="B42" s="8">
        <v>188.92</v>
      </c>
      <c r="C42" s="8">
        <v>0.38</v>
      </c>
      <c r="D42" s="8">
        <v>0.89</v>
      </c>
      <c r="E42" s="8">
        <v>0.8</v>
      </c>
    </row>
    <row r="43" spans="1:5" x14ac:dyDescent="0.2">
      <c r="A43" s="4" t="s">
        <v>49</v>
      </c>
      <c r="B43" s="8">
        <v>21174.309999999998</v>
      </c>
      <c r="C43" s="8">
        <v>42.35078</v>
      </c>
      <c r="D43" s="8">
        <v>100</v>
      </c>
      <c r="E43" s="8">
        <v>89.31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966.91</v>
      </c>
      <c r="C45" s="7">
        <v>1.9338200000000001</v>
      </c>
      <c r="D45" s="7">
        <v>4.57</v>
      </c>
      <c r="E45" s="7">
        <v>4.08</v>
      </c>
    </row>
    <row r="46" spans="1:5" x14ac:dyDescent="0.2">
      <c r="A46" s="5" t="s">
        <v>52</v>
      </c>
      <c r="B46" s="7">
        <v>185.63</v>
      </c>
      <c r="C46" s="7">
        <v>0.37125999999999998</v>
      </c>
      <c r="D46" s="7">
        <v>0.88</v>
      </c>
      <c r="E46" s="7">
        <v>0.78</v>
      </c>
    </row>
    <row r="47" spans="1:5" x14ac:dyDescent="0.2">
      <c r="A47" s="5" t="s">
        <v>53</v>
      </c>
      <c r="B47" s="7">
        <v>198.03</v>
      </c>
      <c r="C47" s="7">
        <v>0.39606000000000002</v>
      </c>
      <c r="D47" s="7">
        <v>0.94</v>
      </c>
      <c r="E47" s="7">
        <v>0.84</v>
      </c>
    </row>
    <row r="48" spans="1:5" x14ac:dyDescent="0.2">
      <c r="A48" s="4" t="s">
        <v>54</v>
      </c>
      <c r="B48" s="8">
        <v>1350.5700000000002</v>
      </c>
      <c r="C48" s="8">
        <v>2.7011400000000001</v>
      </c>
      <c r="D48" s="8">
        <v>6.39</v>
      </c>
      <c r="E48" s="8">
        <v>5.7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795</v>
      </c>
      <c r="C50" s="7">
        <v>1.59</v>
      </c>
      <c r="D50" s="7">
        <v>3.75</v>
      </c>
      <c r="E50" s="7">
        <v>3.35</v>
      </c>
    </row>
    <row r="51" spans="1:5" x14ac:dyDescent="0.2">
      <c r="A51" s="5" t="s">
        <v>57</v>
      </c>
      <c r="B51" s="7">
        <v>20.059999999999999</v>
      </c>
      <c r="C51" s="7">
        <v>4.0120000000000003E-2</v>
      </c>
      <c r="D51" s="7">
        <v>0.09</v>
      </c>
      <c r="E51" s="7">
        <v>0.08</v>
      </c>
    </row>
    <row r="52" spans="1:5" x14ac:dyDescent="0.2">
      <c r="A52" s="5" t="s">
        <v>58</v>
      </c>
      <c r="B52" s="7">
        <v>29.35</v>
      </c>
      <c r="C52" s="7">
        <v>5.8700000000000002E-2</v>
      </c>
      <c r="D52" s="7">
        <v>0.14000000000000001</v>
      </c>
      <c r="E52" s="7">
        <v>0.12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844.41</v>
      </c>
      <c r="C54" s="8">
        <v>1.68882</v>
      </c>
      <c r="D54" s="8">
        <v>3.98</v>
      </c>
      <c r="E54" s="8">
        <v>3.55</v>
      </c>
    </row>
    <row r="55" spans="1:5" x14ac:dyDescent="0.2">
      <c r="A55" s="4" t="s">
        <v>61</v>
      </c>
      <c r="B55" s="8">
        <v>2194.98</v>
      </c>
      <c r="C55" s="8">
        <v>4.3899600000000003</v>
      </c>
      <c r="D55" s="8">
        <v>10.37</v>
      </c>
      <c r="E55" s="8">
        <v>9.25</v>
      </c>
    </row>
    <row r="56" spans="1:5" x14ac:dyDescent="0.2">
      <c r="A56" s="4" t="s">
        <v>62</v>
      </c>
      <c r="B56" s="8">
        <v>23369.289999999997</v>
      </c>
      <c r="C56" s="8">
        <v>46.740740000000002</v>
      </c>
      <c r="D56" s="8">
        <v>110.37</v>
      </c>
      <c r="E56" s="8">
        <v>98.56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66.14</v>
      </c>
      <c r="C58" s="7">
        <v>0.13228000000000001</v>
      </c>
      <c r="D58" s="7">
        <v>0.31</v>
      </c>
      <c r="E58" s="7">
        <v>0.28000000000000003</v>
      </c>
    </row>
    <row r="59" spans="1:5" x14ac:dyDescent="0.2">
      <c r="A59" s="5" t="s">
        <v>65</v>
      </c>
      <c r="B59" s="7">
        <v>274.63</v>
      </c>
      <c r="C59" s="7">
        <v>0.54925000000000002</v>
      </c>
      <c r="D59" s="7">
        <v>1.3</v>
      </c>
      <c r="E59" s="7">
        <v>1.1599999999999999</v>
      </c>
    </row>
    <row r="60" spans="1:5" x14ac:dyDescent="0.2">
      <c r="A60" s="4" t="s">
        <v>66</v>
      </c>
      <c r="B60" s="8">
        <v>340.77</v>
      </c>
      <c r="C60" s="8">
        <v>0.68152999999999997</v>
      </c>
      <c r="D60" s="8">
        <v>1.61</v>
      </c>
      <c r="E60" s="8">
        <v>1.44</v>
      </c>
    </row>
    <row r="61" spans="1:5" x14ac:dyDescent="0.2">
      <c r="A61" s="4" t="s">
        <v>67</v>
      </c>
      <c r="B61" s="8">
        <v>23710.059999999998</v>
      </c>
      <c r="C61" s="8">
        <v>47.422269999999997</v>
      </c>
      <c r="D61" s="8">
        <v>111.98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</v>
      </c>
      <c r="B2" s="2"/>
      <c r="C2" s="2"/>
      <c r="D2" s="2"/>
      <c r="E2" s="2"/>
    </row>
    <row r="3" spans="1:5" x14ac:dyDescent="0.2">
      <c r="A3" s="1" t="s">
        <v>69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70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71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660</v>
      </c>
      <c r="C14" s="7">
        <v>24</v>
      </c>
      <c r="D14" s="7">
        <v>4.67</v>
      </c>
      <c r="E14" s="7">
        <v>4.54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6960</v>
      </c>
      <c r="C16" s="7">
        <v>253.09089</v>
      </c>
      <c r="D16" s="7">
        <v>49.29</v>
      </c>
      <c r="E16" s="7">
        <v>47.91</v>
      </c>
    </row>
    <row r="17" spans="1:5" x14ac:dyDescent="0.2">
      <c r="A17" s="5" t="s">
        <v>23</v>
      </c>
      <c r="B17" s="7">
        <v>99</v>
      </c>
      <c r="C17" s="7">
        <v>3.6</v>
      </c>
      <c r="D17" s="7">
        <v>0.7</v>
      </c>
      <c r="E17" s="7">
        <v>0.68</v>
      </c>
    </row>
    <row r="18" spans="1:5" x14ac:dyDescent="0.2">
      <c r="A18" s="5" t="s">
        <v>24</v>
      </c>
      <c r="B18" s="7">
        <v>1500</v>
      </c>
      <c r="C18" s="7">
        <v>54.545450000000002</v>
      </c>
      <c r="D18" s="7">
        <v>10.62</v>
      </c>
      <c r="E18" s="7">
        <v>10.33</v>
      </c>
    </row>
    <row r="19" spans="1:5" x14ac:dyDescent="0.2">
      <c r="A19" s="5" t="s">
        <v>25</v>
      </c>
      <c r="B19" s="7">
        <v>2559.6</v>
      </c>
      <c r="C19" s="7">
        <v>93.076359999999994</v>
      </c>
      <c r="D19" s="7">
        <v>18.13</v>
      </c>
      <c r="E19" s="7">
        <v>17.62</v>
      </c>
    </row>
    <row r="20" spans="1:5" x14ac:dyDescent="0.2">
      <c r="A20" s="5" t="s">
        <v>26</v>
      </c>
      <c r="B20" s="7">
        <v>562.4</v>
      </c>
      <c r="C20" s="7">
        <v>20.45091</v>
      </c>
      <c r="D20" s="7">
        <v>3.98</v>
      </c>
      <c r="E20" s="7">
        <v>3.87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363</v>
      </c>
      <c r="C23" s="7">
        <v>13.2</v>
      </c>
      <c r="D23" s="7">
        <v>2.57</v>
      </c>
      <c r="E23" s="7">
        <v>2.5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12704</v>
      </c>
      <c r="C27" s="8">
        <v>461.96361000000002</v>
      </c>
      <c r="D27" s="8">
        <v>89.96</v>
      </c>
      <c r="E27" s="8">
        <v>87.45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381.12</v>
      </c>
      <c r="C30" s="7">
        <v>13.85891</v>
      </c>
      <c r="D30" s="7">
        <v>2.7</v>
      </c>
      <c r="E30" s="7">
        <v>2.62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769.86</v>
      </c>
      <c r="C38" s="7">
        <v>27.994910000000001</v>
      </c>
      <c r="D38" s="7">
        <v>5.45</v>
      </c>
      <c r="E38" s="7">
        <v>5.3</v>
      </c>
    </row>
    <row r="39" spans="1:5" x14ac:dyDescent="0.2">
      <c r="A39" s="4" t="s">
        <v>45</v>
      </c>
      <c r="B39" s="8">
        <v>1150.98</v>
      </c>
      <c r="C39" s="8">
        <v>41.853819999999999</v>
      </c>
      <c r="D39" s="8">
        <v>8.15</v>
      </c>
      <c r="E39" s="8">
        <v>7.92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266.73</v>
      </c>
      <c r="C41" s="7">
        <v>9.6999999999999993</v>
      </c>
      <c r="D41" s="7">
        <v>1.89</v>
      </c>
      <c r="E41" s="7">
        <v>1.84</v>
      </c>
    </row>
    <row r="42" spans="1:5" x14ac:dyDescent="0.2">
      <c r="A42" s="4" t="s">
        <v>48</v>
      </c>
      <c r="B42" s="8">
        <v>266.73</v>
      </c>
      <c r="C42" s="8">
        <v>9.6999999999999993</v>
      </c>
      <c r="D42" s="8">
        <v>1.89</v>
      </c>
      <c r="E42" s="8">
        <v>1.84</v>
      </c>
    </row>
    <row r="43" spans="1:5" x14ac:dyDescent="0.2">
      <c r="A43" s="4" t="s">
        <v>49</v>
      </c>
      <c r="B43" s="8">
        <v>14121.71</v>
      </c>
      <c r="C43" s="8">
        <v>513.51742999999999</v>
      </c>
      <c r="D43" s="8">
        <v>100</v>
      </c>
      <c r="E43" s="8">
        <v>97.21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266.39999999999998</v>
      </c>
      <c r="C45" s="7">
        <v>9.6872699999999998</v>
      </c>
      <c r="D45" s="7">
        <v>1.89</v>
      </c>
      <c r="E45" s="7">
        <v>1.83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266.39999999999998</v>
      </c>
      <c r="C48" s="8">
        <v>9.6872699999999998</v>
      </c>
      <c r="D48" s="8">
        <v>1.89</v>
      </c>
      <c r="E48" s="8">
        <v>1.83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43.2</v>
      </c>
      <c r="C50" s="7">
        <v>1.57091</v>
      </c>
      <c r="D50" s="7">
        <v>0.31</v>
      </c>
      <c r="E50" s="7">
        <v>0.3</v>
      </c>
    </row>
    <row r="51" spans="1:5" x14ac:dyDescent="0.2">
      <c r="A51" s="5" t="s">
        <v>57</v>
      </c>
      <c r="B51" s="7">
        <v>45.13</v>
      </c>
      <c r="C51" s="7">
        <v>1.64124</v>
      </c>
      <c r="D51" s="7">
        <v>0.32</v>
      </c>
      <c r="E51" s="7">
        <v>0.31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88.330000000000013</v>
      </c>
      <c r="C54" s="8">
        <v>3.2121499999999998</v>
      </c>
      <c r="D54" s="8">
        <v>0.63</v>
      </c>
      <c r="E54" s="8">
        <v>0.61</v>
      </c>
    </row>
    <row r="55" spans="1:5" x14ac:dyDescent="0.2">
      <c r="A55" s="4" t="s">
        <v>61</v>
      </c>
      <c r="B55" s="8">
        <v>354.73</v>
      </c>
      <c r="C55" s="8">
        <v>12.899419999999999</v>
      </c>
      <c r="D55" s="8">
        <v>2.52</v>
      </c>
      <c r="E55" s="8">
        <v>2.44</v>
      </c>
    </row>
    <row r="56" spans="1:5" x14ac:dyDescent="0.2">
      <c r="A56" s="4" t="s">
        <v>62</v>
      </c>
      <c r="B56" s="8">
        <v>14476.439999999999</v>
      </c>
      <c r="C56" s="8">
        <v>526.41684999999995</v>
      </c>
      <c r="D56" s="8">
        <v>102.52</v>
      </c>
      <c r="E56" s="8">
        <v>99.65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50.7</v>
      </c>
      <c r="C59" s="7">
        <v>1.8436399999999999</v>
      </c>
      <c r="D59" s="7">
        <v>0.36</v>
      </c>
      <c r="E59" s="7">
        <v>0.35</v>
      </c>
    </row>
    <row r="60" spans="1:5" x14ac:dyDescent="0.2">
      <c r="A60" s="4" t="s">
        <v>66</v>
      </c>
      <c r="B60" s="8">
        <v>50.7</v>
      </c>
      <c r="C60" s="8">
        <v>1.8436399999999999</v>
      </c>
      <c r="D60" s="8">
        <v>0.36</v>
      </c>
      <c r="E60" s="8">
        <v>0.35</v>
      </c>
    </row>
    <row r="61" spans="1:5" x14ac:dyDescent="0.2">
      <c r="A61" s="4" t="s">
        <v>67</v>
      </c>
      <c r="B61" s="8">
        <v>14527.14</v>
      </c>
      <c r="C61" s="8">
        <v>528.26049</v>
      </c>
      <c r="D61" s="8">
        <v>102.88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133</v>
      </c>
      <c r="B2" s="2"/>
      <c r="C2" s="2"/>
      <c r="D2" s="2"/>
      <c r="E2" s="2"/>
    </row>
    <row r="3" spans="1:5" x14ac:dyDescent="0.2">
      <c r="A3" s="1" t="s">
        <v>134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135</v>
      </c>
      <c r="B6" s="5" t="s">
        <v>8</v>
      </c>
    </row>
    <row r="7" spans="1:5" ht="45" x14ac:dyDescent="0.2">
      <c r="A7" s="6" t="s">
        <v>9</v>
      </c>
      <c r="B7" s="6" t="s">
        <v>10</v>
      </c>
      <c r="C7" s="6" t="s">
        <v>136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328</v>
      </c>
      <c r="C12" s="7">
        <v>0.51543000000000005</v>
      </c>
      <c r="D12" s="7">
        <v>7.77</v>
      </c>
      <c r="E12" s="7">
        <v>6.79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2607.79</v>
      </c>
      <c r="C16" s="7">
        <v>4.0979599999999996</v>
      </c>
      <c r="D16" s="7">
        <v>61.77</v>
      </c>
      <c r="E16" s="7">
        <v>53.95</v>
      </c>
    </row>
    <row r="17" spans="1:5" x14ac:dyDescent="0.2">
      <c r="A17" s="5" t="s">
        <v>23</v>
      </c>
      <c r="B17" s="7">
        <v>66</v>
      </c>
      <c r="C17" s="7">
        <v>0.10372000000000001</v>
      </c>
      <c r="D17" s="7">
        <v>1.56</v>
      </c>
      <c r="E17" s="7">
        <v>1.37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550</v>
      </c>
      <c r="C19" s="7">
        <v>0.86429</v>
      </c>
      <c r="D19" s="7">
        <v>13.03</v>
      </c>
      <c r="E19" s="7">
        <v>11.38</v>
      </c>
    </row>
    <row r="20" spans="1:5" x14ac:dyDescent="0.2">
      <c r="A20" s="5" t="s">
        <v>26</v>
      </c>
      <c r="B20" s="7">
        <v>323.75</v>
      </c>
      <c r="C20" s="7">
        <v>0.50875000000000004</v>
      </c>
      <c r="D20" s="7">
        <v>7.67</v>
      </c>
      <c r="E20" s="7">
        <v>6.7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3875.54</v>
      </c>
      <c r="C27" s="8">
        <v>6.0901500000000004</v>
      </c>
      <c r="D27" s="8">
        <v>91.8</v>
      </c>
      <c r="E27" s="8">
        <v>80.19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116.27</v>
      </c>
      <c r="C30" s="7">
        <v>0.18271000000000001</v>
      </c>
      <c r="D30" s="7">
        <v>2.75</v>
      </c>
      <c r="E30" s="7">
        <v>2.41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193</v>
      </c>
      <c r="C38" s="7">
        <v>0.30329</v>
      </c>
      <c r="D38" s="7">
        <v>4.57</v>
      </c>
      <c r="E38" s="7">
        <v>3.99</v>
      </c>
    </row>
    <row r="39" spans="1:5" x14ac:dyDescent="0.2">
      <c r="A39" s="4" t="s">
        <v>45</v>
      </c>
      <c r="B39" s="8">
        <v>309.27</v>
      </c>
      <c r="C39" s="8">
        <v>0.48599999999999999</v>
      </c>
      <c r="D39" s="8">
        <v>7.32</v>
      </c>
      <c r="E39" s="8">
        <v>6.4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37.06</v>
      </c>
      <c r="C41" s="7">
        <v>0.05</v>
      </c>
      <c r="D41" s="7">
        <v>0.88</v>
      </c>
      <c r="E41" s="7">
        <v>0.77</v>
      </c>
    </row>
    <row r="42" spans="1:5" x14ac:dyDescent="0.2">
      <c r="A42" s="4" t="s">
        <v>48</v>
      </c>
      <c r="B42" s="8">
        <v>37.06</v>
      </c>
      <c r="C42" s="8">
        <v>0.05</v>
      </c>
      <c r="D42" s="8">
        <v>0.88</v>
      </c>
      <c r="E42" s="8">
        <v>0.77</v>
      </c>
    </row>
    <row r="43" spans="1:5" x14ac:dyDescent="0.2">
      <c r="A43" s="4" t="s">
        <v>49</v>
      </c>
      <c r="B43" s="8">
        <v>4221.87</v>
      </c>
      <c r="C43" s="8">
        <v>6.62615</v>
      </c>
      <c r="D43" s="8">
        <v>100</v>
      </c>
      <c r="E43" s="8">
        <v>87.36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247.22</v>
      </c>
      <c r="C45" s="7">
        <v>0.38847999999999999</v>
      </c>
      <c r="D45" s="7">
        <v>5.86</v>
      </c>
      <c r="E45" s="7">
        <v>5.1100000000000003</v>
      </c>
    </row>
    <row r="46" spans="1:5" x14ac:dyDescent="0.2">
      <c r="A46" s="5" t="s">
        <v>52</v>
      </c>
      <c r="B46" s="7">
        <v>26.95</v>
      </c>
      <c r="C46" s="7">
        <v>4.2360000000000002E-2</v>
      </c>
      <c r="D46" s="7">
        <v>0.64</v>
      </c>
      <c r="E46" s="7">
        <v>0.56000000000000005</v>
      </c>
    </row>
    <row r="47" spans="1:5" x14ac:dyDescent="0.2">
      <c r="A47" s="5" t="s">
        <v>53</v>
      </c>
      <c r="B47" s="7">
        <v>49.28</v>
      </c>
      <c r="C47" s="7">
        <v>7.7439999999999995E-2</v>
      </c>
      <c r="D47" s="7">
        <v>1.17</v>
      </c>
      <c r="E47" s="7">
        <v>1.02</v>
      </c>
    </row>
    <row r="48" spans="1:5" x14ac:dyDescent="0.2">
      <c r="A48" s="4" t="s">
        <v>54</v>
      </c>
      <c r="B48" s="8">
        <v>323.45</v>
      </c>
      <c r="C48" s="8">
        <v>0.50827999999999995</v>
      </c>
      <c r="D48" s="8">
        <v>7.67</v>
      </c>
      <c r="E48" s="8">
        <v>6.69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131.06</v>
      </c>
      <c r="C50" s="7">
        <v>0.20594999999999999</v>
      </c>
      <c r="D50" s="7">
        <v>3.1</v>
      </c>
      <c r="E50" s="7">
        <v>2.71</v>
      </c>
    </row>
    <row r="51" spans="1:5" x14ac:dyDescent="0.2">
      <c r="A51" s="5" t="s">
        <v>57</v>
      </c>
      <c r="B51" s="7">
        <v>30.09</v>
      </c>
      <c r="C51" s="7">
        <v>4.7280000000000003E-2</v>
      </c>
      <c r="D51" s="7">
        <v>0.71</v>
      </c>
      <c r="E51" s="7">
        <v>0.62</v>
      </c>
    </row>
    <row r="52" spans="1:5" x14ac:dyDescent="0.2">
      <c r="A52" s="5" t="s">
        <v>58</v>
      </c>
      <c r="B52" s="7">
        <v>6.61</v>
      </c>
      <c r="C52" s="7">
        <v>1.039E-2</v>
      </c>
      <c r="D52" s="7">
        <v>0.16</v>
      </c>
      <c r="E52" s="7">
        <v>0.14000000000000001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167.76000000000002</v>
      </c>
      <c r="C54" s="8">
        <v>0.26362000000000002</v>
      </c>
      <c r="D54" s="8">
        <v>3.97</v>
      </c>
      <c r="E54" s="8">
        <v>3.47</v>
      </c>
    </row>
    <row r="55" spans="1:5" x14ac:dyDescent="0.2">
      <c r="A55" s="4" t="s">
        <v>61</v>
      </c>
      <c r="B55" s="8">
        <v>491.21000000000004</v>
      </c>
      <c r="C55" s="8">
        <v>0.77190000000000003</v>
      </c>
      <c r="D55" s="8">
        <v>11.64</v>
      </c>
      <c r="E55" s="8">
        <v>10.16</v>
      </c>
    </row>
    <row r="56" spans="1:5" x14ac:dyDescent="0.2">
      <c r="A56" s="4" t="s">
        <v>62</v>
      </c>
      <c r="B56" s="8">
        <v>4713.08</v>
      </c>
      <c r="C56" s="8">
        <v>7.3980499999999996</v>
      </c>
      <c r="D56" s="8">
        <v>111.64</v>
      </c>
      <c r="E56" s="8">
        <v>97.52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14.89</v>
      </c>
      <c r="C58" s="7">
        <v>2.3400000000000001E-2</v>
      </c>
      <c r="D58" s="7">
        <v>0.35</v>
      </c>
      <c r="E58" s="7">
        <v>0.31</v>
      </c>
    </row>
    <row r="59" spans="1:5" x14ac:dyDescent="0.2">
      <c r="A59" s="5" t="s">
        <v>65</v>
      </c>
      <c r="B59" s="7">
        <v>105.63</v>
      </c>
      <c r="C59" s="7">
        <v>0.16597999999999999</v>
      </c>
      <c r="D59" s="7">
        <v>2.5</v>
      </c>
      <c r="E59" s="7">
        <v>2.19</v>
      </c>
    </row>
    <row r="60" spans="1:5" x14ac:dyDescent="0.2">
      <c r="A60" s="4" t="s">
        <v>66</v>
      </c>
      <c r="B60" s="8">
        <v>120.52</v>
      </c>
      <c r="C60" s="8">
        <v>0.18937999999999999</v>
      </c>
      <c r="D60" s="8">
        <v>2.85</v>
      </c>
      <c r="E60" s="8">
        <v>2.5</v>
      </c>
    </row>
    <row r="61" spans="1:5" x14ac:dyDescent="0.2">
      <c r="A61" s="4" t="s">
        <v>67</v>
      </c>
      <c r="B61" s="8">
        <v>4833.6000000000004</v>
      </c>
      <c r="C61" s="8">
        <v>7.5874300000000003</v>
      </c>
      <c r="D61" s="8">
        <v>114.49</v>
      </c>
      <c r="E61" s="8">
        <v>100.02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zoomScaleNormal="10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133</v>
      </c>
      <c r="B2" s="2"/>
      <c r="C2" s="2"/>
      <c r="D2" s="2"/>
      <c r="E2" s="2"/>
    </row>
    <row r="3" spans="1:5" x14ac:dyDescent="0.2">
      <c r="A3" s="1" t="s">
        <v>137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138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139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802.46</v>
      </c>
      <c r="C12" s="7">
        <v>2.18851</v>
      </c>
      <c r="D12" s="7">
        <v>11.18</v>
      </c>
      <c r="E12" s="7">
        <v>8.85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272</v>
      </c>
      <c r="C14" s="7">
        <v>0.74182000000000003</v>
      </c>
      <c r="D14" s="7">
        <v>3.79</v>
      </c>
      <c r="E14" s="7">
        <v>3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1683.2</v>
      </c>
      <c r="C16" s="7">
        <v>4.5905500000000004</v>
      </c>
      <c r="D16" s="7">
        <v>23.45</v>
      </c>
      <c r="E16" s="7">
        <v>18.559999999999999</v>
      </c>
    </row>
    <row r="17" spans="1:5" x14ac:dyDescent="0.2">
      <c r="A17" s="5" t="s">
        <v>23</v>
      </c>
      <c r="B17" s="7">
        <v>88</v>
      </c>
      <c r="C17" s="7">
        <v>0.24</v>
      </c>
      <c r="D17" s="7">
        <v>1.23</v>
      </c>
      <c r="E17" s="7">
        <v>0.97</v>
      </c>
    </row>
    <row r="18" spans="1:5" x14ac:dyDescent="0.2">
      <c r="A18" s="5" t="s">
        <v>24</v>
      </c>
      <c r="B18" s="7">
        <v>1775</v>
      </c>
      <c r="C18" s="7">
        <v>4.84091</v>
      </c>
      <c r="D18" s="7">
        <v>24.73</v>
      </c>
      <c r="E18" s="7">
        <v>19.579999999999998</v>
      </c>
    </row>
    <row r="19" spans="1:5" x14ac:dyDescent="0.2">
      <c r="A19" s="5" t="s">
        <v>25</v>
      </c>
      <c r="B19" s="7">
        <v>1468.5</v>
      </c>
      <c r="C19" s="7">
        <v>4.0049999999999999</v>
      </c>
      <c r="D19" s="7">
        <v>20.46</v>
      </c>
      <c r="E19" s="7">
        <v>16.2</v>
      </c>
    </row>
    <row r="20" spans="1:5" x14ac:dyDescent="0.2">
      <c r="A20" s="5" t="s">
        <v>26</v>
      </c>
      <c r="B20" s="7">
        <v>565.91999999999996</v>
      </c>
      <c r="C20" s="7">
        <v>1.54342</v>
      </c>
      <c r="D20" s="7">
        <v>7.88</v>
      </c>
      <c r="E20" s="7">
        <v>6.24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6655.08</v>
      </c>
      <c r="C27" s="8">
        <v>18.150210000000001</v>
      </c>
      <c r="D27" s="8">
        <v>92.72</v>
      </c>
      <c r="E27" s="8">
        <v>73.400000000000006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199.65</v>
      </c>
      <c r="C30" s="7">
        <v>0.54449999999999998</v>
      </c>
      <c r="D30" s="7">
        <v>2.78</v>
      </c>
      <c r="E30" s="7">
        <v>2.2000000000000002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245.47</v>
      </c>
      <c r="C38" s="7">
        <v>0.66946000000000006</v>
      </c>
      <c r="D38" s="7">
        <v>3.42</v>
      </c>
      <c r="E38" s="7">
        <v>2.71</v>
      </c>
    </row>
    <row r="39" spans="1:5" x14ac:dyDescent="0.2">
      <c r="A39" s="4" t="s">
        <v>45</v>
      </c>
      <c r="B39" s="8">
        <v>445.12</v>
      </c>
      <c r="C39" s="8">
        <v>1.2139599999999999</v>
      </c>
      <c r="D39" s="8">
        <v>6.2</v>
      </c>
      <c r="E39" s="8">
        <v>4.91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77.05</v>
      </c>
      <c r="C41" s="7">
        <v>0.21</v>
      </c>
      <c r="D41" s="7">
        <v>1.07</v>
      </c>
      <c r="E41" s="7">
        <v>0.85</v>
      </c>
    </row>
    <row r="42" spans="1:5" x14ac:dyDescent="0.2">
      <c r="A42" s="4" t="s">
        <v>48</v>
      </c>
      <c r="B42" s="8">
        <v>77.05</v>
      </c>
      <c r="C42" s="8">
        <v>0.21</v>
      </c>
      <c r="D42" s="8">
        <v>1.07</v>
      </c>
      <c r="E42" s="8">
        <v>0.85</v>
      </c>
    </row>
    <row r="43" spans="1:5" x14ac:dyDescent="0.2">
      <c r="A43" s="4" t="s">
        <v>49</v>
      </c>
      <c r="B43" s="8">
        <v>7177.25</v>
      </c>
      <c r="C43" s="8">
        <v>19.574169999999999</v>
      </c>
      <c r="D43" s="8">
        <v>99.99</v>
      </c>
      <c r="E43" s="8">
        <v>79.16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558.76</v>
      </c>
      <c r="C45" s="7">
        <v>1.5239</v>
      </c>
      <c r="D45" s="7">
        <v>7.79</v>
      </c>
      <c r="E45" s="7">
        <v>6.16</v>
      </c>
    </row>
    <row r="46" spans="1:5" x14ac:dyDescent="0.2">
      <c r="A46" s="5" t="s">
        <v>52</v>
      </c>
      <c r="B46" s="7">
        <v>95.01</v>
      </c>
      <c r="C46" s="7">
        <v>0.25913000000000003</v>
      </c>
      <c r="D46" s="7">
        <v>1.32</v>
      </c>
      <c r="E46" s="7">
        <v>1.05</v>
      </c>
    </row>
    <row r="47" spans="1:5" x14ac:dyDescent="0.2">
      <c r="A47" s="5" t="s">
        <v>53</v>
      </c>
      <c r="B47" s="7">
        <v>147.32</v>
      </c>
      <c r="C47" s="7">
        <v>0.40177000000000002</v>
      </c>
      <c r="D47" s="7">
        <v>2.0499999999999998</v>
      </c>
      <c r="E47" s="7">
        <v>1.62</v>
      </c>
    </row>
    <row r="48" spans="1:5" x14ac:dyDescent="0.2">
      <c r="A48" s="4" t="s">
        <v>54</v>
      </c>
      <c r="B48" s="8">
        <v>801.08999999999992</v>
      </c>
      <c r="C48" s="8">
        <v>2.1848000000000001</v>
      </c>
      <c r="D48" s="8">
        <v>11.16</v>
      </c>
      <c r="E48" s="8">
        <v>8.83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911.1</v>
      </c>
      <c r="C50" s="7">
        <v>2.48481</v>
      </c>
      <c r="D50" s="7">
        <v>12.69</v>
      </c>
      <c r="E50" s="7">
        <v>10.050000000000001</v>
      </c>
    </row>
    <row r="51" spans="1:5" x14ac:dyDescent="0.2">
      <c r="A51" s="5" t="s">
        <v>57</v>
      </c>
      <c r="B51" s="7">
        <v>40.119999999999997</v>
      </c>
      <c r="C51" s="7">
        <v>0.10942</v>
      </c>
      <c r="D51" s="7">
        <v>0.56000000000000005</v>
      </c>
      <c r="E51" s="7">
        <v>0.44</v>
      </c>
    </row>
    <row r="52" spans="1:5" x14ac:dyDescent="0.2">
      <c r="A52" s="5" t="s">
        <v>58</v>
      </c>
      <c r="B52" s="7">
        <v>21.68</v>
      </c>
      <c r="C52" s="7">
        <v>5.9119999999999999E-2</v>
      </c>
      <c r="D52" s="7">
        <v>0.3</v>
      </c>
      <c r="E52" s="7">
        <v>0.24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972.9</v>
      </c>
      <c r="C54" s="8">
        <v>2.6533500000000001</v>
      </c>
      <c r="D54" s="8">
        <v>13.55</v>
      </c>
      <c r="E54" s="8">
        <v>10.73</v>
      </c>
    </row>
    <row r="55" spans="1:5" x14ac:dyDescent="0.2">
      <c r="A55" s="4" t="s">
        <v>61</v>
      </c>
      <c r="B55" s="8">
        <v>1773.9899999999998</v>
      </c>
      <c r="C55" s="8">
        <v>4.8381499999999997</v>
      </c>
      <c r="D55" s="8">
        <v>24.71</v>
      </c>
      <c r="E55" s="8">
        <v>19.559999999999999</v>
      </c>
    </row>
    <row r="56" spans="1:5" x14ac:dyDescent="0.2">
      <c r="A56" s="4" t="s">
        <v>62</v>
      </c>
      <c r="B56" s="8">
        <v>8951.24</v>
      </c>
      <c r="C56" s="8">
        <v>24.412320000000001</v>
      </c>
      <c r="D56" s="8">
        <v>124.7</v>
      </c>
      <c r="E56" s="8">
        <v>98.72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48.85</v>
      </c>
      <c r="C58" s="7">
        <v>0.13322999999999999</v>
      </c>
      <c r="D58" s="7">
        <v>0.68</v>
      </c>
      <c r="E58" s="7">
        <v>0.54</v>
      </c>
    </row>
    <row r="59" spans="1:5" x14ac:dyDescent="0.2">
      <c r="A59" s="5" t="s">
        <v>65</v>
      </c>
      <c r="B59" s="7">
        <v>66.540000000000006</v>
      </c>
      <c r="C59" s="7">
        <v>0.18148</v>
      </c>
      <c r="D59" s="7">
        <v>0.93</v>
      </c>
      <c r="E59" s="7">
        <v>0.73</v>
      </c>
    </row>
    <row r="60" spans="1:5" x14ac:dyDescent="0.2">
      <c r="A60" s="4" t="s">
        <v>66</v>
      </c>
      <c r="B60" s="8">
        <v>115.39000000000001</v>
      </c>
      <c r="C60" s="8">
        <v>0.31470999999999999</v>
      </c>
      <c r="D60" s="8">
        <v>1.61</v>
      </c>
      <c r="E60" s="8">
        <v>1.27</v>
      </c>
    </row>
    <row r="61" spans="1:5" x14ac:dyDescent="0.2">
      <c r="A61" s="4" t="s">
        <v>67</v>
      </c>
      <c r="B61" s="8">
        <v>9066.6299999999992</v>
      </c>
      <c r="C61" s="8">
        <v>24.727029999999999</v>
      </c>
      <c r="D61" s="8">
        <v>126.31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J60"/>
  <sheetViews>
    <sheetView showGridLines="0" zoomScaleNormal="100" workbookViewId="0">
      <selection sqref="A1:E1"/>
    </sheetView>
  </sheetViews>
  <sheetFormatPr defaultColWidth="14.425781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4" width="13.140625" style="10" customWidth="1"/>
    <col min="255" max="255" width="52.140625" style="10" customWidth="1"/>
    <col min="256" max="256" width="14.42578125" style="10"/>
    <col min="257" max="257" width="52.140625" style="10" customWidth="1"/>
    <col min="258" max="259" width="14.42578125" style="10" customWidth="1"/>
    <col min="260" max="260" width="9.85546875" style="10" customWidth="1"/>
    <col min="261" max="510" width="13.140625" style="10" customWidth="1"/>
    <col min="511" max="511" width="52.140625" style="10" customWidth="1"/>
    <col min="512" max="512" width="14.42578125" style="10"/>
    <col min="513" max="513" width="52.140625" style="10" customWidth="1"/>
    <col min="514" max="515" width="14.42578125" style="10" customWidth="1"/>
    <col min="516" max="516" width="9.85546875" style="10" customWidth="1"/>
    <col min="517" max="766" width="13.140625" style="10" customWidth="1"/>
    <col min="767" max="767" width="52.140625" style="10" customWidth="1"/>
    <col min="768" max="768" width="14.42578125" style="10"/>
    <col min="769" max="769" width="52.140625" style="10" customWidth="1"/>
    <col min="770" max="771" width="14.42578125" style="10" customWidth="1"/>
    <col min="772" max="772" width="9.85546875" style="10" customWidth="1"/>
    <col min="773" max="1022" width="13.140625" style="10" customWidth="1"/>
    <col min="1023" max="1023" width="52.140625" style="10" customWidth="1"/>
    <col min="1024" max="1024" width="14.425781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78" width="13.140625" style="10" customWidth="1"/>
    <col min="1279" max="1279" width="52.140625" style="10" customWidth="1"/>
    <col min="1280" max="1280" width="14.425781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4" width="13.140625" style="10" customWidth="1"/>
    <col min="1535" max="1535" width="52.140625" style="10" customWidth="1"/>
    <col min="1536" max="1536" width="14.425781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0" width="13.140625" style="10" customWidth="1"/>
    <col min="1791" max="1791" width="52.140625" style="10" customWidth="1"/>
    <col min="1792" max="1792" width="14.425781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6" width="13.140625" style="10" customWidth="1"/>
    <col min="2047" max="2047" width="52.140625" style="10" customWidth="1"/>
    <col min="2048" max="2048" width="14.425781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2" width="13.140625" style="10" customWidth="1"/>
    <col min="2303" max="2303" width="52.140625" style="10" customWidth="1"/>
    <col min="2304" max="2304" width="14.425781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58" width="13.140625" style="10" customWidth="1"/>
    <col min="2559" max="2559" width="52.140625" style="10" customWidth="1"/>
    <col min="2560" max="2560" width="14.425781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4" width="13.140625" style="10" customWidth="1"/>
    <col min="2815" max="2815" width="52.140625" style="10" customWidth="1"/>
    <col min="2816" max="2816" width="14.425781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0" width="13.140625" style="10" customWidth="1"/>
    <col min="3071" max="3071" width="52.140625" style="10" customWidth="1"/>
    <col min="3072" max="3072" width="14.425781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6" width="13.140625" style="10" customWidth="1"/>
    <col min="3327" max="3327" width="52.140625" style="10" customWidth="1"/>
    <col min="3328" max="3328" width="14.425781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2" width="13.140625" style="10" customWidth="1"/>
    <col min="3583" max="3583" width="52.140625" style="10" customWidth="1"/>
    <col min="3584" max="3584" width="14.425781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38" width="13.140625" style="10" customWidth="1"/>
    <col min="3839" max="3839" width="52.140625" style="10" customWidth="1"/>
    <col min="3840" max="3840" width="14.425781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4" width="13.140625" style="10" customWidth="1"/>
    <col min="4095" max="4095" width="52.140625" style="10" customWidth="1"/>
    <col min="4096" max="4096" width="14.425781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0" width="13.140625" style="10" customWidth="1"/>
    <col min="4351" max="4351" width="52.140625" style="10" customWidth="1"/>
    <col min="4352" max="4352" width="14.425781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6" width="13.140625" style="10" customWidth="1"/>
    <col min="4607" max="4607" width="52.140625" style="10" customWidth="1"/>
    <col min="4608" max="4608" width="14.425781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2" width="13.140625" style="10" customWidth="1"/>
    <col min="4863" max="4863" width="52.140625" style="10" customWidth="1"/>
    <col min="4864" max="4864" width="14.425781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18" width="13.140625" style="10" customWidth="1"/>
    <col min="5119" max="5119" width="52.140625" style="10" customWidth="1"/>
    <col min="5120" max="5120" width="14.425781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4" width="13.140625" style="10" customWidth="1"/>
    <col min="5375" max="5375" width="52.140625" style="10" customWidth="1"/>
    <col min="5376" max="5376" width="14.425781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0" width="13.140625" style="10" customWidth="1"/>
    <col min="5631" max="5631" width="52.140625" style="10" customWidth="1"/>
    <col min="5632" max="5632" width="14.425781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6" width="13.140625" style="10" customWidth="1"/>
    <col min="5887" max="5887" width="52.140625" style="10" customWidth="1"/>
    <col min="5888" max="5888" width="14.425781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2" width="13.140625" style="10" customWidth="1"/>
    <col min="6143" max="6143" width="52.140625" style="10" customWidth="1"/>
    <col min="6144" max="6144" width="14.425781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398" width="13.140625" style="10" customWidth="1"/>
    <col min="6399" max="6399" width="52.140625" style="10" customWidth="1"/>
    <col min="6400" max="6400" width="14.425781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4" width="13.140625" style="10" customWidth="1"/>
    <col min="6655" max="6655" width="52.140625" style="10" customWidth="1"/>
    <col min="6656" max="6656" width="14.425781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0" width="13.140625" style="10" customWidth="1"/>
    <col min="6911" max="6911" width="52.140625" style="10" customWidth="1"/>
    <col min="6912" max="6912" width="14.425781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6" width="13.140625" style="10" customWidth="1"/>
    <col min="7167" max="7167" width="52.140625" style="10" customWidth="1"/>
    <col min="7168" max="7168" width="14.425781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2" width="13.140625" style="10" customWidth="1"/>
    <col min="7423" max="7423" width="52.140625" style="10" customWidth="1"/>
    <col min="7424" max="7424" width="14.425781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78" width="13.140625" style="10" customWidth="1"/>
    <col min="7679" max="7679" width="52.140625" style="10" customWidth="1"/>
    <col min="7680" max="7680" width="14.425781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4" width="13.140625" style="10" customWidth="1"/>
    <col min="7935" max="7935" width="52.140625" style="10" customWidth="1"/>
    <col min="7936" max="7936" width="14.425781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0" width="13.140625" style="10" customWidth="1"/>
    <col min="8191" max="8191" width="52.140625" style="10" customWidth="1"/>
    <col min="8192" max="8192" width="14.425781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6" width="13.140625" style="10" customWidth="1"/>
    <col min="8447" max="8447" width="52.140625" style="10" customWidth="1"/>
    <col min="8448" max="8448" width="14.425781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2" width="13.140625" style="10" customWidth="1"/>
    <col min="8703" max="8703" width="52.140625" style="10" customWidth="1"/>
    <col min="8704" max="8704" width="14.425781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58" width="13.140625" style="10" customWidth="1"/>
    <col min="8959" max="8959" width="52.140625" style="10" customWidth="1"/>
    <col min="8960" max="8960" width="14.425781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4" width="13.140625" style="10" customWidth="1"/>
    <col min="9215" max="9215" width="52.140625" style="10" customWidth="1"/>
    <col min="9216" max="9216" width="14.425781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0" width="13.140625" style="10" customWidth="1"/>
    <col min="9471" max="9471" width="52.140625" style="10" customWidth="1"/>
    <col min="9472" max="9472" width="14.425781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6" width="13.140625" style="10" customWidth="1"/>
    <col min="9727" max="9727" width="52.140625" style="10" customWidth="1"/>
    <col min="9728" max="9728" width="14.425781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2" width="13.140625" style="10" customWidth="1"/>
    <col min="9983" max="9983" width="52.140625" style="10" customWidth="1"/>
    <col min="9984" max="9984" width="14.425781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38" width="13.140625" style="10" customWidth="1"/>
    <col min="10239" max="10239" width="52.140625" style="10" customWidth="1"/>
    <col min="10240" max="10240" width="14.425781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4" width="13.140625" style="10" customWidth="1"/>
    <col min="10495" max="10495" width="52.140625" style="10" customWidth="1"/>
    <col min="10496" max="10496" width="14.425781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0" width="13.140625" style="10" customWidth="1"/>
    <col min="10751" max="10751" width="52.140625" style="10" customWidth="1"/>
    <col min="10752" max="10752" width="14.425781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6" width="13.140625" style="10" customWidth="1"/>
    <col min="11007" max="11007" width="52.140625" style="10" customWidth="1"/>
    <col min="11008" max="11008" width="14.425781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2" width="13.140625" style="10" customWidth="1"/>
    <col min="11263" max="11263" width="52.140625" style="10" customWidth="1"/>
    <col min="11264" max="11264" width="14.425781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18" width="13.140625" style="10" customWidth="1"/>
    <col min="11519" max="11519" width="52.140625" style="10" customWidth="1"/>
    <col min="11520" max="11520" width="14.425781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4" width="13.140625" style="10" customWidth="1"/>
    <col min="11775" max="11775" width="52.140625" style="10" customWidth="1"/>
    <col min="11776" max="11776" width="14.425781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0" width="13.140625" style="10" customWidth="1"/>
    <col min="12031" max="12031" width="52.140625" style="10" customWidth="1"/>
    <col min="12032" max="12032" width="14.425781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6" width="13.140625" style="10" customWidth="1"/>
    <col min="12287" max="12287" width="52.140625" style="10" customWidth="1"/>
    <col min="12288" max="12288" width="14.425781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2" width="13.140625" style="10" customWidth="1"/>
    <col min="12543" max="12543" width="52.140625" style="10" customWidth="1"/>
    <col min="12544" max="12544" width="14.425781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798" width="13.140625" style="10" customWidth="1"/>
    <col min="12799" max="12799" width="52.140625" style="10" customWidth="1"/>
    <col min="12800" max="12800" width="14.425781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4" width="13.140625" style="10" customWidth="1"/>
    <col min="13055" max="13055" width="52.140625" style="10" customWidth="1"/>
    <col min="13056" max="13056" width="14.425781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0" width="13.140625" style="10" customWidth="1"/>
    <col min="13311" max="13311" width="52.140625" style="10" customWidth="1"/>
    <col min="13312" max="13312" width="14.425781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6" width="13.140625" style="10" customWidth="1"/>
    <col min="13567" max="13567" width="52.140625" style="10" customWidth="1"/>
    <col min="13568" max="13568" width="14.425781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2" width="13.140625" style="10" customWidth="1"/>
    <col min="13823" max="13823" width="52.140625" style="10" customWidth="1"/>
    <col min="13824" max="13824" width="14.425781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78" width="13.140625" style="10" customWidth="1"/>
    <col min="14079" max="14079" width="52.140625" style="10" customWidth="1"/>
    <col min="14080" max="14080" width="14.425781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4" width="13.140625" style="10" customWidth="1"/>
    <col min="14335" max="14335" width="52.140625" style="10" customWidth="1"/>
    <col min="14336" max="14336" width="14.425781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0" width="13.140625" style="10" customWidth="1"/>
    <col min="14591" max="14591" width="52.140625" style="10" customWidth="1"/>
    <col min="14592" max="14592" width="14.425781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6" width="13.140625" style="10" customWidth="1"/>
    <col min="14847" max="14847" width="52.140625" style="10" customWidth="1"/>
    <col min="14848" max="14848" width="14.425781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2" width="13.140625" style="10" customWidth="1"/>
    <col min="15103" max="15103" width="52.140625" style="10" customWidth="1"/>
    <col min="15104" max="15104" width="14.425781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58" width="13.140625" style="10" customWidth="1"/>
    <col min="15359" max="15359" width="52.140625" style="10" customWidth="1"/>
    <col min="15360" max="15360" width="14.425781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4" width="13.140625" style="10" customWidth="1"/>
    <col min="15615" max="15615" width="52.140625" style="10" customWidth="1"/>
    <col min="15616" max="15616" width="14.425781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0" width="13.140625" style="10" customWidth="1"/>
    <col min="15871" max="15871" width="52.140625" style="10" customWidth="1"/>
    <col min="15872" max="15872" width="14.425781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6" width="13.140625" style="10" customWidth="1"/>
    <col min="16127" max="16127" width="52.140625" style="10" customWidth="1"/>
    <col min="16128" max="16128" width="14.425781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2" width="13.140625" style="10" customWidth="1"/>
    <col min="16383" max="16383" width="52.140625" style="10" customWidth="1"/>
    <col min="16384" max="16384" width="14.42578125" style="10"/>
  </cols>
  <sheetData>
    <row r="1" spans="1:4" x14ac:dyDescent="0.25">
      <c r="A1" s="9" t="s">
        <v>140</v>
      </c>
      <c r="B1" s="9"/>
      <c r="C1" s="9"/>
      <c r="D1" s="9"/>
    </row>
    <row r="2" spans="1:4" x14ac:dyDescent="0.25">
      <c r="A2" s="9" t="s">
        <v>141</v>
      </c>
      <c r="B2" s="9"/>
      <c r="C2" s="9"/>
      <c r="D2" s="9"/>
    </row>
    <row r="3" spans="1:4" x14ac:dyDescent="0.25">
      <c r="A3" s="9" t="s">
        <v>142</v>
      </c>
      <c r="B3" s="9"/>
      <c r="C3" s="9"/>
      <c r="D3" s="9"/>
    </row>
    <row r="4" spans="1:4" x14ac:dyDescent="0.25">
      <c r="A4" s="9" t="s">
        <v>143</v>
      </c>
      <c r="B4" s="9"/>
      <c r="C4" s="9"/>
      <c r="D4" s="9"/>
    </row>
    <row r="5" spans="1:4" x14ac:dyDescent="0.25">
      <c r="A5" s="9" t="s">
        <v>144</v>
      </c>
      <c r="B5" s="9"/>
      <c r="C5" s="9"/>
      <c r="D5" s="9"/>
    </row>
    <row r="6" spans="1:4" ht="13.5" thickBot="1" x14ac:dyDescent="0.3">
      <c r="A6" s="11" t="s">
        <v>145</v>
      </c>
      <c r="B6" s="12">
        <v>3907.8947368421054</v>
      </c>
      <c r="C6" s="13" t="s">
        <v>146</v>
      </c>
    </row>
    <row r="7" spans="1:4" x14ac:dyDescent="0.25">
      <c r="A7" s="14"/>
      <c r="B7" s="15" t="s">
        <v>147</v>
      </c>
      <c r="C7" s="16" t="s">
        <v>148</v>
      </c>
      <c r="D7" s="17" t="s">
        <v>149</v>
      </c>
    </row>
    <row r="8" spans="1:4" x14ac:dyDescent="0.25">
      <c r="A8" s="18" t="s">
        <v>9</v>
      </c>
      <c r="D8" s="19" t="s">
        <v>150</v>
      </c>
    </row>
    <row r="9" spans="1:4" ht="13.5" thickBot="1" x14ac:dyDescent="0.3">
      <c r="A9" s="20"/>
      <c r="B9" s="21" t="s">
        <v>151</v>
      </c>
      <c r="C9" s="21" t="s">
        <v>152</v>
      </c>
      <c r="D9" s="21" t="s">
        <v>153</v>
      </c>
    </row>
    <row r="10" spans="1:4" x14ac:dyDescent="0.25">
      <c r="A10" s="18" t="s">
        <v>154</v>
      </c>
    </row>
    <row r="11" spans="1:4" x14ac:dyDescent="0.25">
      <c r="A11" s="22" t="s">
        <v>155</v>
      </c>
      <c r="B11" s="10">
        <v>0</v>
      </c>
      <c r="C11" s="10">
        <v>0</v>
      </c>
      <c r="D11" s="23">
        <v>0</v>
      </c>
    </row>
    <row r="12" spans="1:4" x14ac:dyDescent="0.25">
      <c r="A12" s="22" t="s">
        <v>156</v>
      </c>
      <c r="B12" s="10">
        <v>0</v>
      </c>
      <c r="C12" s="10">
        <v>0</v>
      </c>
      <c r="D12" s="23">
        <v>0</v>
      </c>
    </row>
    <row r="13" spans="1:4" x14ac:dyDescent="0.25">
      <c r="A13" s="22" t="s">
        <v>157</v>
      </c>
      <c r="B13" s="10">
        <v>0</v>
      </c>
      <c r="C13" s="10">
        <v>0</v>
      </c>
      <c r="D13" s="23">
        <v>0</v>
      </c>
    </row>
    <row r="14" spans="1:4" x14ac:dyDescent="0.25">
      <c r="A14" s="22" t="s">
        <v>158</v>
      </c>
      <c r="B14" s="10">
        <v>0</v>
      </c>
      <c r="C14" s="10">
        <v>0</v>
      </c>
      <c r="D14" s="23">
        <v>0</v>
      </c>
    </row>
    <row r="15" spans="1:4" x14ac:dyDescent="0.25">
      <c r="A15" s="22" t="s">
        <v>159</v>
      </c>
      <c r="B15" s="10">
        <v>0</v>
      </c>
      <c r="C15" s="10">
        <v>0</v>
      </c>
      <c r="D15" s="23">
        <v>0</v>
      </c>
    </row>
    <row r="16" spans="1:4" x14ac:dyDescent="0.25">
      <c r="A16" s="13" t="s">
        <v>160</v>
      </c>
      <c r="B16" s="10">
        <v>3025.75</v>
      </c>
      <c r="C16" s="10">
        <v>0.78</v>
      </c>
      <c r="D16" s="23">
        <v>0.20214361913409509</v>
      </c>
    </row>
    <row r="17" spans="1:4" x14ac:dyDescent="0.25">
      <c r="A17" s="13" t="s">
        <v>161</v>
      </c>
      <c r="B17" s="10">
        <v>3056.99</v>
      </c>
      <c r="C17" s="10">
        <v>0.78</v>
      </c>
      <c r="D17" s="23">
        <v>0.20423069396240182</v>
      </c>
    </row>
    <row r="18" spans="1:4" x14ac:dyDescent="0.25">
      <c r="A18" s="13" t="s">
        <v>162</v>
      </c>
      <c r="B18" s="10">
        <v>132</v>
      </c>
      <c r="C18" s="10">
        <v>0.04</v>
      </c>
      <c r="D18" s="23">
        <v>8.8186260350989181E-3</v>
      </c>
    </row>
    <row r="19" spans="1:4" x14ac:dyDescent="0.25">
      <c r="A19" s="13" t="s">
        <v>163</v>
      </c>
      <c r="B19" s="10">
        <v>0</v>
      </c>
      <c r="C19" s="10">
        <v>0</v>
      </c>
      <c r="D19" s="23">
        <v>0</v>
      </c>
    </row>
    <row r="20" spans="1:4" x14ac:dyDescent="0.25">
      <c r="A20" s="13" t="s">
        <v>164</v>
      </c>
      <c r="B20" s="10">
        <v>2398.79</v>
      </c>
      <c r="C20" s="10">
        <v>0.6100000000000001</v>
      </c>
      <c r="D20" s="23">
        <v>0.16025781777829495</v>
      </c>
    </row>
    <row r="21" spans="1:4" x14ac:dyDescent="0.25">
      <c r="A21" s="13" t="s">
        <v>165</v>
      </c>
      <c r="B21" s="10">
        <v>704.07999999999993</v>
      </c>
      <c r="C21" s="10">
        <v>0.18</v>
      </c>
      <c r="D21" s="23">
        <v>4.7038016809033682E-2</v>
      </c>
    </row>
    <row r="22" spans="1:4" x14ac:dyDescent="0.25">
      <c r="A22" s="13" t="s">
        <v>166</v>
      </c>
      <c r="B22" s="10">
        <v>340.14</v>
      </c>
      <c r="C22" s="10">
        <v>0.09</v>
      </c>
      <c r="D22" s="23">
        <v>2.2723995905898076E-2</v>
      </c>
    </row>
    <row r="23" spans="1:4" x14ac:dyDescent="0.25">
      <c r="A23" s="13" t="s">
        <v>167</v>
      </c>
      <c r="B23" s="10">
        <v>2020.2599999999998</v>
      </c>
      <c r="C23" s="10">
        <v>0.52</v>
      </c>
      <c r="D23" s="23">
        <v>0.13496907146718892</v>
      </c>
    </row>
    <row r="24" spans="1:4" x14ac:dyDescent="0.25">
      <c r="A24" s="13" t="s">
        <v>168</v>
      </c>
      <c r="B24" s="10">
        <v>0</v>
      </c>
      <c r="C24" s="10">
        <v>0</v>
      </c>
      <c r="D24" s="23">
        <v>0</v>
      </c>
    </row>
    <row r="25" spans="1:4" x14ac:dyDescent="0.25">
      <c r="A25" s="24" t="s">
        <v>169</v>
      </c>
      <c r="B25" s="25">
        <v>11678.009999999998</v>
      </c>
      <c r="C25" s="25">
        <v>3</v>
      </c>
      <c r="D25" s="26">
        <v>0.78018184109201139</v>
      </c>
    </row>
    <row r="26" spans="1:4" x14ac:dyDescent="0.25">
      <c r="A26" s="27" t="s">
        <v>170</v>
      </c>
    </row>
    <row r="27" spans="1:4" x14ac:dyDescent="0.25">
      <c r="A27" s="22" t="s">
        <v>171</v>
      </c>
      <c r="B27" s="10">
        <v>0</v>
      </c>
      <c r="C27" s="10">
        <v>0</v>
      </c>
      <c r="D27" s="23">
        <v>0</v>
      </c>
    </row>
    <row r="28" spans="1:4" x14ac:dyDescent="0.25">
      <c r="A28" s="22" t="s">
        <v>172</v>
      </c>
      <c r="B28" s="10">
        <v>0</v>
      </c>
      <c r="C28" s="10">
        <v>0</v>
      </c>
      <c r="D28" s="23">
        <v>0</v>
      </c>
    </row>
    <row r="29" spans="1:4" x14ac:dyDescent="0.25">
      <c r="A29" s="22" t="s">
        <v>173</v>
      </c>
      <c r="B29" s="10">
        <v>0</v>
      </c>
      <c r="C29" s="10">
        <v>0</v>
      </c>
      <c r="D29" s="23">
        <v>0</v>
      </c>
    </row>
    <row r="30" spans="1:4" x14ac:dyDescent="0.25">
      <c r="A30" s="22" t="s">
        <v>174</v>
      </c>
      <c r="B30" s="10">
        <v>0</v>
      </c>
      <c r="C30" s="10">
        <v>0</v>
      </c>
      <c r="D30" s="23">
        <v>0</v>
      </c>
    </row>
    <row r="31" spans="1:4" x14ac:dyDescent="0.25">
      <c r="A31" s="22" t="s">
        <v>175</v>
      </c>
      <c r="B31" s="10">
        <v>191.09</v>
      </c>
      <c r="C31" s="10">
        <v>0.05</v>
      </c>
      <c r="D31" s="23">
        <v>1.2766297341265548E-2</v>
      </c>
    </row>
    <row r="32" spans="1:4" x14ac:dyDescent="0.25">
      <c r="A32" s="22" t="s">
        <v>176</v>
      </c>
      <c r="B32" s="10">
        <v>0</v>
      </c>
      <c r="C32" s="10">
        <v>0</v>
      </c>
      <c r="D32" s="23">
        <v>0</v>
      </c>
    </row>
    <row r="33" spans="1:244" x14ac:dyDescent="0.25">
      <c r="A33" s="22" t="s">
        <v>177</v>
      </c>
      <c r="B33" s="10">
        <v>0</v>
      </c>
      <c r="C33" s="10">
        <v>0</v>
      </c>
      <c r="D33" s="23">
        <v>0</v>
      </c>
    </row>
    <row r="34" spans="1:244" x14ac:dyDescent="0.25">
      <c r="A34" s="22" t="s">
        <v>178</v>
      </c>
      <c r="B34" s="10">
        <v>0</v>
      </c>
      <c r="C34" s="10">
        <v>0</v>
      </c>
      <c r="D34" s="23">
        <v>0</v>
      </c>
    </row>
    <row r="35" spans="1:244" x14ac:dyDescent="0.25">
      <c r="A35" s="28" t="s">
        <v>179</v>
      </c>
      <c r="B35" s="29">
        <v>191.09</v>
      </c>
      <c r="C35" s="29">
        <v>0.05</v>
      </c>
      <c r="D35" s="30">
        <v>1.2766297341265548E-2</v>
      </c>
    </row>
    <row r="36" spans="1:244" x14ac:dyDescent="0.25">
      <c r="A36" s="18" t="s">
        <v>46</v>
      </c>
    </row>
    <row r="37" spans="1:244" x14ac:dyDescent="0.25">
      <c r="A37" s="22" t="s">
        <v>180</v>
      </c>
      <c r="B37" s="10">
        <v>154.87536125709644</v>
      </c>
      <c r="C37" s="10">
        <v>0.04</v>
      </c>
      <c r="D37" s="23">
        <v>1.0346877977099857E-2</v>
      </c>
    </row>
    <row r="38" spans="1:244" x14ac:dyDescent="0.25">
      <c r="A38" s="13" t="s">
        <v>181</v>
      </c>
      <c r="B38" s="10">
        <v>154.87536125709644</v>
      </c>
      <c r="C38" s="10">
        <v>0.04</v>
      </c>
      <c r="D38" s="23">
        <v>1.0346877977099857E-2</v>
      </c>
    </row>
    <row r="39" spans="1:244" s="31" customFormat="1" x14ac:dyDescent="0.25">
      <c r="A39" s="24" t="s">
        <v>182</v>
      </c>
      <c r="B39" s="25">
        <v>12023.975361257095</v>
      </c>
      <c r="C39" s="25">
        <v>3.09</v>
      </c>
      <c r="D39" s="26">
        <v>0.80329501641037682</v>
      </c>
    </row>
    <row r="40" spans="1:244" x14ac:dyDescent="0.25">
      <c r="A40" s="18" t="s">
        <v>183</v>
      </c>
    </row>
    <row r="41" spans="1:244" x14ac:dyDescent="0.25">
      <c r="A41" s="13" t="s">
        <v>184</v>
      </c>
      <c r="B41" s="10">
        <v>41.8</v>
      </c>
      <c r="C41" s="10">
        <v>0.01</v>
      </c>
      <c r="D41" s="23">
        <v>2.7925649111146572E-3</v>
      </c>
    </row>
    <row r="42" spans="1:244" x14ac:dyDescent="0.25">
      <c r="A42" s="13" t="s">
        <v>185</v>
      </c>
      <c r="B42" s="10">
        <v>0</v>
      </c>
      <c r="C42" s="10">
        <v>0</v>
      </c>
      <c r="D42" s="23">
        <v>0</v>
      </c>
    </row>
    <row r="43" spans="1:244" x14ac:dyDescent="0.25">
      <c r="A43" s="22" t="s">
        <v>186</v>
      </c>
      <c r="B43" s="10">
        <v>0</v>
      </c>
      <c r="C43" s="10">
        <v>0</v>
      </c>
      <c r="D43" s="23">
        <v>0</v>
      </c>
    </row>
    <row r="44" spans="1:244" x14ac:dyDescent="0.25">
      <c r="A44" s="22" t="s">
        <v>187</v>
      </c>
      <c r="B44" s="10">
        <v>0</v>
      </c>
      <c r="C44" s="10">
        <v>0</v>
      </c>
      <c r="D44" s="23">
        <v>0</v>
      </c>
    </row>
    <row r="45" spans="1:244" x14ac:dyDescent="0.25">
      <c r="A45" s="22" t="s">
        <v>188</v>
      </c>
      <c r="B45" s="10">
        <v>1180.9537140704201</v>
      </c>
      <c r="C45" s="10">
        <v>0.3</v>
      </c>
      <c r="D45" s="23">
        <v>7.8896887645061906E-2</v>
      </c>
    </row>
    <row r="46" spans="1:244" x14ac:dyDescent="0.25">
      <c r="A46" s="28" t="s">
        <v>189</v>
      </c>
      <c r="B46" s="29">
        <v>1222.7537140704201</v>
      </c>
      <c r="C46" s="29">
        <v>0.31</v>
      </c>
      <c r="D46" s="30">
        <v>8.1689452556176559E-2</v>
      </c>
      <c r="E46" s="13"/>
      <c r="H46" s="32"/>
      <c r="I46" s="13"/>
      <c r="L46" s="32"/>
      <c r="M46" s="13"/>
      <c r="P46" s="32"/>
      <c r="Q46" s="13"/>
      <c r="T46" s="32"/>
      <c r="U46" s="13"/>
      <c r="X46" s="32"/>
      <c r="Y46" s="13"/>
      <c r="AB46" s="32"/>
      <c r="AC46" s="13"/>
      <c r="AF46" s="32"/>
      <c r="AG46" s="13"/>
      <c r="AJ46" s="32"/>
      <c r="AK46" s="13"/>
      <c r="AN46" s="32"/>
      <c r="AO46" s="13"/>
      <c r="AR46" s="32"/>
      <c r="AS46" s="13"/>
      <c r="AV46" s="32"/>
      <c r="AW46" s="13"/>
      <c r="AZ46" s="32"/>
      <c r="BA46" s="13"/>
      <c r="BD46" s="32"/>
      <c r="BE46" s="13"/>
      <c r="BH46" s="32"/>
      <c r="BI46" s="13"/>
      <c r="BL46" s="32"/>
      <c r="BM46" s="13"/>
      <c r="BP46" s="32"/>
      <c r="BQ46" s="13"/>
      <c r="BT46" s="32"/>
      <c r="BU46" s="13"/>
      <c r="BX46" s="32"/>
      <c r="BY46" s="13"/>
      <c r="CB46" s="32"/>
      <c r="CC46" s="13"/>
      <c r="CF46" s="32"/>
      <c r="CG46" s="13"/>
      <c r="CJ46" s="32"/>
      <c r="CK46" s="13"/>
      <c r="CN46" s="32"/>
      <c r="CO46" s="13"/>
      <c r="CR46" s="32"/>
      <c r="CS46" s="13"/>
      <c r="CV46" s="32"/>
      <c r="CW46" s="13"/>
      <c r="CZ46" s="32"/>
      <c r="DA46" s="13"/>
      <c r="DD46" s="32"/>
      <c r="DE46" s="13"/>
      <c r="DH46" s="32"/>
      <c r="DI46" s="13"/>
      <c r="DL46" s="32"/>
      <c r="DM46" s="13"/>
      <c r="DP46" s="32"/>
      <c r="DQ46" s="13"/>
      <c r="DT46" s="32"/>
      <c r="DU46" s="13"/>
      <c r="DX46" s="32"/>
      <c r="DY46" s="13"/>
      <c r="EB46" s="32"/>
      <c r="EC46" s="13"/>
      <c r="EF46" s="32"/>
      <c r="EG46" s="13"/>
      <c r="EJ46" s="32"/>
      <c r="EK46" s="13"/>
      <c r="EN46" s="32"/>
      <c r="EO46" s="13"/>
      <c r="ER46" s="32"/>
      <c r="ES46" s="13"/>
      <c r="EV46" s="32"/>
      <c r="EW46" s="13"/>
      <c r="EZ46" s="32"/>
      <c r="FA46" s="13"/>
      <c r="FD46" s="32"/>
      <c r="FE46" s="13"/>
      <c r="FH46" s="32"/>
      <c r="FI46" s="13"/>
      <c r="FL46" s="32"/>
      <c r="FM46" s="13"/>
      <c r="FP46" s="32"/>
      <c r="FQ46" s="13"/>
      <c r="FT46" s="32"/>
      <c r="FU46" s="13"/>
      <c r="FX46" s="32"/>
      <c r="FY46" s="13"/>
      <c r="GB46" s="32"/>
      <c r="GC46" s="13"/>
      <c r="GF46" s="32"/>
      <c r="GG46" s="13"/>
      <c r="GJ46" s="32"/>
      <c r="GK46" s="13"/>
      <c r="GN46" s="32"/>
      <c r="GO46" s="13"/>
      <c r="GR46" s="32"/>
      <c r="GS46" s="13"/>
      <c r="GV46" s="32"/>
      <c r="GW46" s="13"/>
      <c r="GZ46" s="32"/>
      <c r="HA46" s="13"/>
      <c r="HD46" s="32"/>
      <c r="HE46" s="13"/>
      <c r="HH46" s="32"/>
      <c r="HI46" s="13"/>
      <c r="HL46" s="32"/>
      <c r="HM46" s="13"/>
      <c r="HP46" s="32"/>
      <c r="HQ46" s="13"/>
      <c r="HT46" s="32"/>
      <c r="HU46" s="13"/>
      <c r="HX46" s="32"/>
      <c r="HY46" s="13"/>
      <c r="IB46" s="32"/>
      <c r="IC46" s="13"/>
      <c r="IF46" s="32"/>
      <c r="IG46" s="13"/>
      <c r="IJ46" s="32"/>
    </row>
    <row r="47" spans="1:244" x14ac:dyDescent="0.25">
      <c r="A47" s="18" t="s">
        <v>190</v>
      </c>
    </row>
    <row r="48" spans="1:244" x14ac:dyDescent="0.25">
      <c r="A48" s="22" t="s">
        <v>191</v>
      </c>
      <c r="B48" s="10">
        <v>190</v>
      </c>
      <c r="C48" s="10">
        <v>0.05</v>
      </c>
      <c r="D48" s="23">
        <v>1.2693476868702988E-2</v>
      </c>
    </row>
    <row r="49" spans="1:244" x14ac:dyDescent="0.25">
      <c r="A49" s="22" t="s">
        <v>192</v>
      </c>
      <c r="B49" s="10">
        <v>1453.86</v>
      </c>
      <c r="C49" s="10">
        <v>0.37</v>
      </c>
      <c r="D49" s="23">
        <v>9.7129148843855401E-2</v>
      </c>
    </row>
    <row r="50" spans="1:244" x14ac:dyDescent="0.25">
      <c r="A50" s="22" t="s">
        <v>193</v>
      </c>
      <c r="B50" s="10">
        <v>7.84</v>
      </c>
      <c r="C50" s="10">
        <v>0</v>
      </c>
      <c r="D50" s="23">
        <v>5.2377294026648125E-4</v>
      </c>
    </row>
    <row r="51" spans="1:244" x14ac:dyDescent="0.25">
      <c r="A51" s="28" t="s">
        <v>194</v>
      </c>
      <c r="B51" s="29">
        <v>1651.6999999999998</v>
      </c>
      <c r="C51" s="29">
        <v>0.42</v>
      </c>
      <c r="D51" s="30">
        <v>0.11034639865282488</v>
      </c>
      <c r="E51" s="13"/>
      <c r="H51" s="32"/>
      <c r="I51" s="13"/>
      <c r="L51" s="32"/>
      <c r="M51" s="13"/>
      <c r="P51" s="32"/>
      <c r="Q51" s="13"/>
      <c r="T51" s="32"/>
      <c r="U51" s="13"/>
      <c r="X51" s="32"/>
      <c r="Y51" s="13"/>
      <c r="AB51" s="32"/>
      <c r="AC51" s="13"/>
      <c r="AF51" s="32"/>
      <c r="AG51" s="13"/>
      <c r="AJ51" s="32"/>
      <c r="AK51" s="13"/>
      <c r="AN51" s="32"/>
      <c r="AO51" s="13"/>
      <c r="AR51" s="32"/>
      <c r="AS51" s="13"/>
      <c r="AV51" s="32"/>
      <c r="AW51" s="13"/>
      <c r="AZ51" s="32"/>
      <c r="BA51" s="13"/>
      <c r="BD51" s="32"/>
      <c r="BE51" s="13"/>
      <c r="BH51" s="32"/>
      <c r="BI51" s="13"/>
      <c r="BL51" s="32"/>
      <c r="BM51" s="13"/>
      <c r="BP51" s="32"/>
      <c r="BQ51" s="13"/>
      <c r="BT51" s="32"/>
      <c r="BU51" s="13"/>
      <c r="BX51" s="32"/>
      <c r="BY51" s="13"/>
      <c r="CB51" s="32"/>
      <c r="CC51" s="13"/>
      <c r="CF51" s="32"/>
      <c r="CG51" s="13"/>
      <c r="CJ51" s="32"/>
      <c r="CK51" s="13"/>
      <c r="CN51" s="32"/>
      <c r="CO51" s="13"/>
      <c r="CR51" s="32"/>
      <c r="CS51" s="13"/>
      <c r="CV51" s="32"/>
      <c r="CW51" s="13"/>
      <c r="CZ51" s="32"/>
      <c r="DA51" s="13"/>
      <c r="DD51" s="32"/>
      <c r="DE51" s="13"/>
      <c r="DH51" s="32"/>
      <c r="DI51" s="13"/>
      <c r="DL51" s="32"/>
      <c r="DM51" s="13"/>
      <c r="DP51" s="32"/>
      <c r="DQ51" s="13"/>
      <c r="DT51" s="32"/>
      <c r="DU51" s="13"/>
      <c r="DX51" s="32"/>
      <c r="DY51" s="13"/>
      <c r="EB51" s="32"/>
      <c r="EC51" s="13"/>
      <c r="EF51" s="32"/>
      <c r="EG51" s="13"/>
      <c r="EJ51" s="32"/>
      <c r="EK51" s="13"/>
      <c r="EN51" s="32"/>
      <c r="EO51" s="13"/>
      <c r="ER51" s="32"/>
      <c r="ES51" s="13"/>
      <c r="EV51" s="32"/>
      <c r="EW51" s="13"/>
      <c r="EZ51" s="32"/>
      <c r="FA51" s="13"/>
      <c r="FD51" s="32"/>
      <c r="FE51" s="13"/>
      <c r="FH51" s="32"/>
      <c r="FI51" s="13"/>
      <c r="FL51" s="32"/>
      <c r="FM51" s="13"/>
      <c r="FP51" s="32"/>
      <c r="FQ51" s="13"/>
      <c r="FT51" s="32"/>
      <c r="FU51" s="13"/>
      <c r="FX51" s="32"/>
      <c r="FY51" s="13"/>
      <c r="GB51" s="32"/>
      <c r="GC51" s="13"/>
      <c r="GF51" s="32"/>
      <c r="GG51" s="13"/>
      <c r="GJ51" s="32"/>
      <c r="GK51" s="13"/>
      <c r="GN51" s="32"/>
      <c r="GO51" s="13"/>
      <c r="GR51" s="32"/>
      <c r="GS51" s="13"/>
      <c r="GV51" s="32"/>
      <c r="GW51" s="13"/>
      <c r="GZ51" s="32"/>
      <c r="HA51" s="13"/>
      <c r="HD51" s="32"/>
      <c r="HE51" s="13"/>
      <c r="HH51" s="32"/>
      <c r="HI51" s="13"/>
      <c r="HL51" s="32"/>
      <c r="HM51" s="13"/>
      <c r="HP51" s="32"/>
      <c r="HQ51" s="13"/>
      <c r="HT51" s="32"/>
      <c r="HU51" s="13"/>
      <c r="HX51" s="32"/>
      <c r="HY51" s="13"/>
      <c r="IB51" s="32"/>
      <c r="IC51" s="13"/>
      <c r="IF51" s="32"/>
      <c r="IG51" s="13"/>
      <c r="IJ51" s="32"/>
    </row>
    <row r="52" spans="1:244" x14ac:dyDescent="0.25">
      <c r="A52" s="33" t="s">
        <v>195</v>
      </c>
      <c r="B52" s="34">
        <v>2874.4537140704197</v>
      </c>
      <c r="C52" s="34">
        <v>0.73</v>
      </c>
      <c r="D52" s="35">
        <v>0.19203585120900143</v>
      </c>
      <c r="G52" s="13"/>
      <c r="K52" s="13"/>
      <c r="O52" s="13"/>
      <c r="S52" s="13"/>
      <c r="W52" s="13"/>
      <c r="AA52" s="13"/>
      <c r="AE52" s="13"/>
      <c r="AI52" s="13"/>
      <c r="AM52" s="13"/>
      <c r="AQ52" s="13"/>
      <c r="AU52" s="13"/>
      <c r="AY52" s="13"/>
      <c r="BC52" s="13"/>
      <c r="BG52" s="13"/>
      <c r="BK52" s="13"/>
      <c r="BO52" s="13"/>
      <c r="BS52" s="13"/>
      <c r="BW52" s="13"/>
      <c r="CA52" s="13"/>
      <c r="CE52" s="13"/>
      <c r="CI52" s="13"/>
      <c r="CM52" s="13"/>
      <c r="CQ52" s="13"/>
      <c r="CU52" s="13"/>
      <c r="CY52" s="13"/>
      <c r="DC52" s="13"/>
      <c r="DG52" s="13"/>
      <c r="DK52" s="13"/>
      <c r="DO52" s="13"/>
      <c r="DS52" s="13"/>
      <c r="DW52" s="13"/>
      <c r="EA52" s="13"/>
      <c r="EE52" s="13"/>
      <c r="EI52" s="13"/>
      <c r="EM52" s="13"/>
      <c r="EQ52" s="13"/>
      <c r="EU52" s="13"/>
      <c r="EY52" s="13"/>
      <c r="FC52" s="13"/>
      <c r="FG52" s="13"/>
      <c r="FK52" s="13"/>
      <c r="FO52" s="13"/>
      <c r="FS52" s="13"/>
      <c r="FW52" s="13"/>
      <c r="GA52" s="13"/>
      <c r="GE52" s="13"/>
      <c r="GI52" s="13"/>
      <c r="GM52" s="13"/>
      <c r="GQ52" s="13"/>
      <c r="GU52" s="13"/>
      <c r="GY52" s="13"/>
      <c r="HC52" s="13"/>
      <c r="HG52" s="13"/>
      <c r="HK52" s="13"/>
      <c r="HO52" s="13"/>
      <c r="HS52" s="13"/>
      <c r="HW52" s="13"/>
      <c r="IA52" s="13"/>
      <c r="IE52" s="13"/>
    </row>
    <row r="53" spans="1:244" s="31" customFormat="1" x14ac:dyDescent="0.25">
      <c r="A53" s="24" t="s">
        <v>196</v>
      </c>
      <c r="B53" s="25">
        <v>14898.429075327515</v>
      </c>
      <c r="C53" s="25">
        <v>3.82</v>
      </c>
      <c r="D53" s="26">
        <v>0.99533086761937828</v>
      </c>
    </row>
    <row r="54" spans="1:244" x14ac:dyDescent="0.25">
      <c r="A54" s="18" t="s">
        <v>63</v>
      </c>
    </row>
    <row r="55" spans="1:244" x14ac:dyDescent="0.25">
      <c r="A55" s="13" t="s">
        <v>197</v>
      </c>
      <c r="B55" s="10">
        <v>17.66</v>
      </c>
      <c r="C55" s="10">
        <v>0</v>
      </c>
      <c r="D55" s="23">
        <v>1.1798252710594462E-3</v>
      </c>
    </row>
    <row r="56" spans="1:244" x14ac:dyDescent="0.25">
      <c r="A56" s="13" t="s">
        <v>198</v>
      </c>
      <c r="B56" s="10">
        <v>9.9790588838950498</v>
      </c>
      <c r="C56" s="10">
        <v>0</v>
      </c>
      <c r="D56" s="23">
        <v>6.6667870060077301E-4</v>
      </c>
    </row>
    <row r="57" spans="1:244" x14ac:dyDescent="0.25">
      <c r="A57" s="13" t="s">
        <v>199</v>
      </c>
      <c r="B57" s="10">
        <v>42.25</v>
      </c>
      <c r="C57" s="10">
        <v>0.01</v>
      </c>
      <c r="D57" s="23">
        <v>2.8226284089615857E-3</v>
      </c>
    </row>
    <row r="58" spans="1:244" x14ac:dyDescent="0.25">
      <c r="A58" s="28" t="s">
        <v>200</v>
      </c>
      <c r="B58" s="29">
        <v>69.889058883895046</v>
      </c>
      <c r="C58" s="29">
        <v>0.01</v>
      </c>
      <c r="D58" s="30">
        <v>4.6691323806218044E-3</v>
      </c>
      <c r="E58" s="13"/>
      <c r="H58" s="32"/>
      <c r="I58" s="13"/>
      <c r="L58" s="32"/>
      <c r="M58" s="13"/>
      <c r="P58" s="32"/>
      <c r="Q58" s="13"/>
      <c r="T58" s="32"/>
      <c r="U58" s="13"/>
      <c r="X58" s="32"/>
      <c r="Y58" s="13"/>
      <c r="AB58" s="32"/>
      <c r="AC58" s="13"/>
      <c r="AF58" s="32"/>
      <c r="AG58" s="13"/>
      <c r="AJ58" s="32"/>
      <c r="AK58" s="13"/>
      <c r="AN58" s="32"/>
      <c r="AO58" s="13"/>
      <c r="AR58" s="32"/>
      <c r="AS58" s="13"/>
      <c r="AV58" s="32"/>
      <c r="AW58" s="13"/>
      <c r="AZ58" s="32"/>
      <c r="BA58" s="13"/>
      <c r="BD58" s="32"/>
      <c r="BE58" s="13"/>
      <c r="BH58" s="32"/>
      <c r="BI58" s="13"/>
      <c r="BL58" s="32"/>
      <c r="BM58" s="13"/>
      <c r="BP58" s="32"/>
      <c r="BQ58" s="13"/>
      <c r="BT58" s="32"/>
      <c r="BU58" s="13"/>
      <c r="BX58" s="32"/>
      <c r="BY58" s="13"/>
      <c r="CB58" s="32"/>
      <c r="CC58" s="13"/>
      <c r="CF58" s="32"/>
      <c r="CG58" s="13"/>
      <c r="CJ58" s="32"/>
      <c r="CK58" s="13"/>
      <c r="CN58" s="32"/>
      <c r="CO58" s="13"/>
      <c r="CR58" s="32"/>
      <c r="CS58" s="13"/>
      <c r="CV58" s="32"/>
      <c r="CW58" s="13"/>
      <c r="CZ58" s="32"/>
      <c r="DA58" s="13"/>
      <c r="DD58" s="32"/>
      <c r="DE58" s="13"/>
      <c r="DH58" s="32"/>
      <c r="DI58" s="13"/>
      <c r="DL58" s="32"/>
      <c r="DM58" s="13"/>
      <c r="DP58" s="32"/>
      <c r="DQ58" s="13"/>
      <c r="DT58" s="32"/>
      <c r="DU58" s="13"/>
      <c r="DX58" s="32"/>
      <c r="DY58" s="13"/>
      <c r="EB58" s="32"/>
      <c r="EC58" s="13"/>
      <c r="EF58" s="32"/>
      <c r="EG58" s="13"/>
      <c r="EJ58" s="32"/>
      <c r="EK58" s="13"/>
      <c r="EN58" s="32"/>
      <c r="EO58" s="13"/>
      <c r="ER58" s="32"/>
      <c r="ES58" s="13"/>
      <c r="EV58" s="32"/>
      <c r="EW58" s="13"/>
      <c r="EZ58" s="32"/>
      <c r="FA58" s="13"/>
      <c r="FD58" s="32"/>
      <c r="FE58" s="13"/>
      <c r="FH58" s="32"/>
      <c r="FI58" s="13"/>
      <c r="FL58" s="32"/>
      <c r="FM58" s="13"/>
      <c r="FP58" s="32"/>
      <c r="FQ58" s="13"/>
      <c r="FT58" s="32"/>
      <c r="FU58" s="13"/>
      <c r="FX58" s="32"/>
      <c r="FY58" s="13"/>
      <c r="GB58" s="32"/>
      <c r="GC58" s="13"/>
      <c r="GF58" s="32"/>
      <c r="GG58" s="13"/>
      <c r="GJ58" s="32"/>
      <c r="GK58" s="13"/>
      <c r="GN58" s="32"/>
      <c r="GO58" s="13"/>
      <c r="GR58" s="32"/>
      <c r="GS58" s="13"/>
      <c r="GV58" s="32"/>
      <c r="GW58" s="13"/>
      <c r="GZ58" s="32"/>
      <c r="HA58" s="13"/>
      <c r="HD58" s="32"/>
      <c r="HE58" s="13"/>
      <c r="HH58" s="32"/>
      <c r="HI58" s="13"/>
      <c r="HL58" s="32"/>
      <c r="HM58" s="13"/>
      <c r="HP58" s="32"/>
      <c r="HQ58" s="13"/>
      <c r="HT58" s="32"/>
      <c r="HU58" s="13"/>
      <c r="HX58" s="32"/>
      <c r="HY58" s="13"/>
      <c r="IB58" s="32"/>
      <c r="IC58" s="13"/>
      <c r="IF58" s="32"/>
      <c r="IG58" s="13"/>
      <c r="IJ58" s="32"/>
    </row>
    <row r="59" spans="1:244" s="31" customFormat="1" ht="13.5" thickBot="1" x14ac:dyDescent="0.3">
      <c r="A59" s="36" t="s">
        <v>201</v>
      </c>
      <c r="B59" s="37">
        <v>14968.318134211409</v>
      </c>
      <c r="C59" s="37">
        <v>3.8299999999999996</v>
      </c>
      <c r="D59" s="38">
        <v>1</v>
      </c>
    </row>
    <row r="60" spans="1:244" x14ac:dyDescent="0.25">
      <c r="A60" s="39" t="s">
        <v>68</v>
      </c>
      <c r="D60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202</v>
      </c>
      <c r="B2" s="2"/>
      <c r="C2" s="2"/>
      <c r="D2" s="2"/>
      <c r="E2" s="2"/>
    </row>
    <row r="3" spans="1:5" x14ac:dyDescent="0.2">
      <c r="A3" s="1" t="s">
        <v>203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204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205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1646.4</v>
      </c>
      <c r="C9" s="7">
        <v>20.58</v>
      </c>
      <c r="D9" s="7">
        <v>15</v>
      </c>
      <c r="E9" s="7">
        <v>13.96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5700</v>
      </c>
      <c r="C16" s="7">
        <v>71.25</v>
      </c>
      <c r="D16" s="7">
        <v>51.91</v>
      </c>
      <c r="E16" s="7">
        <v>48.33</v>
      </c>
    </row>
    <row r="17" spans="1:5" x14ac:dyDescent="0.2">
      <c r="A17" s="5" t="s">
        <v>23</v>
      </c>
      <c r="B17" s="7">
        <v>165</v>
      </c>
      <c r="C17" s="7">
        <v>2.0625</v>
      </c>
      <c r="D17" s="7">
        <v>1.5</v>
      </c>
      <c r="E17" s="7">
        <v>1.4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2444</v>
      </c>
      <c r="C19" s="7">
        <v>30.55</v>
      </c>
      <c r="D19" s="7">
        <v>22.26</v>
      </c>
      <c r="E19" s="7">
        <v>20.72</v>
      </c>
    </row>
    <row r="20" spans="1:5" x14ac:dyDescent="0.2">
      <c r="A20" s="5" t="s">
        <v>26</v>
      </c>
      <c r="B20" s="7">
        <v>79.900000000000006</v>
      </c>
      <c r="C20" s="7">
        <v>0.99875000000000003</v>
      </c>
      <c r="D20" s="7">
        <v>0.73</v>
      </c>
      <c r="E20" s="7">
        <v>0.68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10035.299999999999</v>
      </c>
      <c r="C27" s="8">
        <v>125.44125</v>
      </c>
      <c r="D27" s="8">
        <v>91.4</v>
      </c>
      <c r="E27" s="8">
        <v>85.09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301.06</v>
      </c>
      <c r="C30" s="7">
        <v>3.7632500000000002</v>
      </c>
      <c r="D30" s="7">
        <v>2.74</v>
      </c>
      <c r="E30" s="7">
        <v>2.5499999999999998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200.71</v>
      </c>
      <c r="C35" s="7">
        <v>2.50888</v>
      </c>
      <c r="D35" s="7">
        <v>1.83</v>
      </c>
      <c r="E35" s="7">
        <v>1.7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298.52</v>
      </c>
      <c r="C38" s="7">
        <v>3.7315</v>
      </c>
      <c r="D38" s="7">
        <v>2.72</v>
      </c>
      <c r="E38" s="7">
        <v>2.5299999999999998</v>
      </c>
    </row>
    <row r="39" spans="1:5" x14ac:dyDescent="0.2">
      <c r="A39" s="4" t="s">
        <v>45</v>
      </c>
      <c r="B39" s="8">
        <v>800.29</v>
      </c>
      <c r="C39" s="8">
        <v>10.003629999999999</v>
      </c>
      <c r="D39" s="8">
        <v>7.29</v>
      </c>
      <c r="E39" s="8">
        <v>6.78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144.04</v>
      </c>
      <c r="C41" s="7">
        <v>1.8</v>
      </c>
      <c r="D41" s="7">
        <v>1.31</v>
      </c>
      <c r="E41" s="7">
        <v>1.22</v>
      </c>
    </row>
    <row r="42" spans="1:5" x14ac:dyDescent="0.2">
      <c r="A42" s="4" t="s">
        <v>48</v>
      </c>
      <c r="B42" s="8">
        <v>144.04</v>
      </c>
      <c r="C42" s="8">
        <v>1.8</v>
      </c>
      <c r="D42" s="8">
        <v>1.31</v>
      </c>
      <c r="E42" s="8">
        <v>1.22</v>
      </c>
    </row>
    <row r="43" spans="1:5" x14ac:dyDescent="0.2">
      <c r="A43" s="4" t="s">
        <v>49</v>
      </c>
      <c r="B43" s="8">
        <v>10979.630000000001</v>
      </c>
      <c r="C43" s="8">
        <v>137.24487999999999</v>
      </c>
      <c r="D43" s="8">
        <v>100</v>
      </c>
      <c r="E43" s="8">
        <v>93.09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636.66</v>
      </c>
      <c r="C48" s="7">
        <v>7.9582300000000004</v>
      </c>
      <c r="D48" s="7">
        <v>5.8</v>
      </c>
      <c r="E48" s="7">
        <v>5.4</v>
      </c>
    </row>
    <row r="49" spans="1:5" x14ac:dyDescent="0.2">
      <c r="A49" s="4" t="s">
        <v>54</v>
      </c>
      <c r="B49" s="8">
        <v>636.66</v>
      </c>
      <c r="C49" s="8">
        <v>7.9582300000000004</v>
      </c>
      <c r="D49" s="8">
        <v>5.8</v>
      </c>
      <c r="E49" s="8">
        <v>5.4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42.75</v>
      </c>
      <c r="C51" s="7">
        <v>0.53434000000000004</v>
      </c>
      <c r="D51" s="7">
        <v>0.39</v>
      </c>
      <c r="E51" s="7">
        <v>0.36</v>
      </c>
    </row>
    <row r="52" spans="1:5" x14ac:dyDescent="0.2">
      <c r="A52" s="5" t="s">
        <v>83</v>
      </c>
      <c r="B52" s="7">
        <v>75.22</v>
      </c>
      <c r="C52" s="7">
        <v>0.94028999999999996</v>
      </c>
      <c r="D52" s="7">
        <v>0.69</v>
      </c>
      <c r="E52" s="7">
        <v>0.64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117.97</v>
      </c>
      <c r="C55" s="8">
        <v>1.4746300000000001</v>
      </c>
      <c r="D55" s="8">
        <v>1.08</v>
      </c>
      <c r="E55" s="8">
        <v>1</v>
      </c>
    </row>
    <row r="56" spans="1:5" x14ac:dyDescent="0.2">
      <c r="A56" s="4" t="s">
        <v>61</v>
      </c>
      <c r="B56" s="8">
        <v>754.63</v>
      </c>
      <c r="C56" s="8">
        <v>9.4328599999999998</v>
      </c>
      <c r="D56" s="8">
        <v>6.88</v>
      </c>
      <c r="E56" s="8">
        <v>6.4</v>
      </c>
    </row>
    <row r="57" spans="1:5" x14ac:dyDescent="0.2">
      <c r="A57" s="4" t="s">
        <v>62</v>
      </c>
      <c r="B57" s="8">
        <v>11734.26</v>
      </c>
      <c r="C57" s="8">
        <v>146.67774</v>
      </c>
      <c r="D57" s="8">
        <v>106.88</v>
      </c>
      <c r="E57" s="8">
        <v>99.49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5.38</v>
      </c>
      <c r="C60" s="7">
        <v>6.7250000000000004E-2</v>
      </c>
      <c r="D60" s="7">
        <v>0.05</v>
      </c>
      <c r="E60" s="7">
        <v>0.05</v>
      </c>
    </row>
    <row r="61" spans="1:5" x14ac:dyDescent="0.2">
      <c r="A61" s="5" t="s">
        <v>88</v>
      </c>
      <c r="B61" s="7">
        <v>54.93</v>
      </c>
      <c r="C61" s="7">
        <v>0.68655999999999995</v>
      </c>
      <c r="D61" s="7">
        <v>0.5</v>
      </c>
      <c r="E61" s="7">
        <v>0.47</v>
      </c>
    </row>
    <row r="62" spans="1:5" x14ac:dyDescent="0.2">
      <c r="A62" s="4" t="s">
        <v>66</v>
      </c>
      <c r="B62" s="8">
        <v>60.31</v>
      </c>
      <c r="C62" s="8">
        <v>0.75380999999999998</v>
      </c>
      <c r="D62" s="8">
        <v>0.55000000000000004</v>
      </c>
      <c r="E62" s="8">
        <v>0.52</v>
      </c>
    </row>
    <row r="63" spans="1:5" x14ac:dyDescent="0.2">
      <c r="A63" s="4" t="s">
        <v>67</v>
      </c>
      <c r="B63" s="8">
        <v>11794.57</v>
      </c>
      <c r="C63" s="8">
        <v>147.43154999999999</v>
      </c>
      <c r="D63" s="8">
        <v>107.43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202</v>
      </c>
      <c r="B2" s="2"/>
      <c r="C2" s="2"/>
      <c r="D2" s="2"/>
      <c r="E2" s="2"/>
    </row>
    <row r="3" spans="1:5" x14ac:dyDescent="0.2">
      <c r="A3" s="1" t="s">
        <v>206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207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205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3545</v>
      </c>
      <c r="C16" s="7">
        <v>101.28570000000001</v>
      </c>
      <c r="D16" s="7">
        <v>64.38</v>
      </c>
      <c r="E16" s="7">
        <v>55.29</v>
      </c>
    </row>
    <row r="17" spans="1:5" x14ac:dyDescent="0.2">
      <c r="A17" s="5" t="s">
        <v>23</v>
      </c>
      <c r="B17" s="7">
        <v>110</v>
      </c>
      <c r="C17" s="7">
        <v>3.1428400000000001</v>
      </c>
      <c r="D17" s="7">
        <v>2</v>
      </c>
      <c r="E17" s="7">
        <v>1.72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1049.52</v>
      </c>
      <c r="C19" s="7">
        <v>29.98629</v>
      </c>
      <c r="D19" s="7">
        <v>19.059999999999999</v>
      </c>
      <c r="E19" s="7">
        <v>16.37</v>
      </c>
    </row>
    <row r="20" spans="1:5" x14ac:dyDescent="0.2">
      <c r="A20" s="5" t="s">
        <v>26</v>
      </c>
      <c r="B20" s="7">
        <v>338</v>
      </c>
      <c r="C20" s="7">
        <v>9.6571400000000001</v>
      </c>
      <c r="D20" s="7">
        <v>6.14</v>
      </c>
      <c r="E20" s="7">
        <v>5.27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5042.5200000000004</v>
      </c>
      <c r="C27" s="8">
        <v>144.07196999999999</v>
      </c>
      <c r="D27" s="8">
        <v>91.58</v>
      </c>
      <c r="E27" s="8">
        <v>78.650000000000006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52.5</v>
      </c>
      <c r="C29" s="7">
        <v>1.5</v>
      </c>
      <c r="D29" s="7">
        <v>0.95</v>
      </c>
      <c r="E29" s="7">
        <v>0.82</v>
      </c>
    </row>
    <row r="30" spans="1:5" x14ac:dyDescent="0.2">
      <c r="A30" s="5" t="s">
        <v>36</v>
      </c>
      <c r="B30" s="7">
        <v>152.85</v>
      </c>
      <c r="C30" s="7">
        <v>4.36714</v>
      </c>
      <c r="D30" s="7">
        <v>2.78</v>
      </c>
      <c r="E30" s="7">
        <v>2.38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101.9</v>
      </c>
      <c r="C35" s="7">
        <v>2.9114300000000002</v>
      </c>
      <c r="D35" s="7">
        <v>1.85</v>
      </c>
      <c r="E35" s="7">
        <v>1.59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130.6</v>
      </c>
      <c r="C38" s="7">
        <v>3.73143</v>
      </c>
      <c r="D38" s="7">
        <v>2.37</v>
      </c>
      <c r="E38" s="7">
        <v>2.04</v>
      </c>
    </row>
    <row r="39" spans="1:5" x14ac:dyDescent="0.2">
      <c r="A39" s="4" t="s">
        <v>45</v>
      </c>
      <c r="B39" s="8">
        <v>437.85</v>
      </c>
      <c r="C39" s="8">
        <v>12.51</v>
      </c>
      <c r="D39" s="8">
        <v>7.95</v>
      </c>
      <c r="E39" s="8">
        <v>6.83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25.74</v>
      </c>
      <c r="C41" s="7">
        <v>0.73</v>
      </c>
      <c r="D41" s="7">
        <v>0.47</v>
      </c>
      <c r="E41" s="7">
        <v>0.4</v>
      </c>
    </row>
    <row r="42" spans="1:5" x14ac:dyDescent="0.2">
      <c r="A42" s="4" t="s">
        <v>48</v>
      </c>
      <c r="B42" s="8">
        <v>25.74</v>
      </c>
      <c r="C42" s="8">
        <v>0.73</v>
      </c>
      <c r="D42" s="8">
        <v>0.47</v>
      </c>
      <c r="E42" s="8">
        <v>0.4</v>
      </c>
    </row>
    <row r="43" spans="1:5" x14ac:dyDescent="0.2">
      <c r="A43" s="4" t="s">
        <v>49</v>
      </c>
      <c r="B43" s="8">
        <v>5506.1100000000006</v>
      </c>
      <c r="C43" s="8">
        <v>157.31197</v>
      </c>
      <c r="D43" s="8">
        <v>100</v>
      </c>
      <c r="E43" s="8">
        <v>85.88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378.82</v>
      </c>
      <c r="C48" s="7">
        <v>10.823410000000001</v>
      </c>
      <c r="D48" s="7">
        <v>6.88</v>
      </c>
      <c r="E48" s="7">
        <v>5.91</v>
      </c>
    </row>
    <row r="49" spans="1:5" x14ac:dyDescent="0.2">
      <c r="A49" s="4" t="s">
        <v>54</v>
      </c>
      <c r="B49" s="8">
        <v>378.82</v>
      </c>
      <c r="C49" s="8">
        <v>10.823410000000001</v>
      </c>
      <c r="D49" s="8">
        <v>6.88</v>
      </c>
      <c r="E49" s="8">
        <v>5.91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262.67</v>
      </c>
      <c r="C51" s="7">
        <v>7.5047600000000001</v>
      </c>
      <c r="D51" s="7">
        <v>4.7699999999999996</v>
      </c>
      <c r="E51" s="7">
        <v>4.0999999999999996</v>
      </c>
    </row>
    <row r="52" spans="1:5" x14ac:dyDescent="0.2">
      <c r="A52" s="5" t="s">
        <v>83</v>
      </c>
      <c r="B52" s="7">
        <v>50.15</v>
      </c>
      <c r="C52" s="7">
        <v>1.43283</v>
      </c>
      <c r="D52" s="7">
        <v>0.91</v>
      </c>
      <c r="E52" s="7">
        <v>0.78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312.82</v>
      </c>
      <c r="C55" s="8">
        <v>8.9375900000000001</v>
      </c>
      <c r="D55" s="8">
        <v>5.68</v>
      </c>
      <c r="E55" s="8">
        <v>4.88</v>
      </c>
    </row>
    <row r="56" spans="1:5" x14ac:dyDescent="0.2">
      <c r="A56" s="4" t="s">
        <v>61</v>
      </c>
      <c r="B56" s="8">
        <v>691.64</v>
      </c>
      <c r="C56" s="8">
        <v>19.760999999999999</v>
      </c>
      <c r="D56" s="8">
        <v>12.56</v>
      </c>
      <c r="E56" s="8">
        <v>10.79</v>
      </c>
    </row>
    <row r="57" spans="1:5" x14ac:dyDescent="0.2">
      <c r="A57" s="4" t="s">
        <v>62</v>
      </c>
      <c r="B57" s="8">
        <v>6197.7500000000009</v>
      </c>
      <c r="C57" s="8">
        <v>177.07297</v>
      </c>
      <c r="D57" s="8">
        <v>112.56</v>
      </c>
      <c r="E57" s="8">
        <v>96.67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3.2</v>
      </c>
      <c r="C60" s="7">
        <v>9.146E-2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211.25</v>
      </c>
      <c r="C61" s="7">
        <v>6.0357099999999999</v>
      </c>
      <c r="D61" s="7">
        <v>3.84</v>
      </c>
      <c r="E61" s="7">
        <v>3.29</v>
      </c>
    </row>
    <row r="62" spans="1:5" x14ac:dyDescent="0.2">
      <c r="A62" s="4" t="s">
        <v>66</v>
      </c>
      <c r="B62" s="8">
        <v>214.45</v>
      </c>
      <c r="C62" s="8">
        <v>6.1271699999999996</v>
      </c>
      <c r="D62" s="8">
        <v>3.9</v>
      </c>
      <c r="E62" s="8">
        <v>3.34</v>
      </c>
    </row>
    <row r="63" spans="1:5" x14ac:dyDescent="0.2">
      <c r="A63" s="4" t="s">
        <v>67</v>
      </c>
      <c r="B63" s="8">
        <v>6412.2000000000007</v>
      </c>
      <c r="C63" s="8">
        <v>183.20014</v>
      </c>
      <c r="D63" s="8">
        <v>116.46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202</v>
      </c>
      <c r="B2" s="2"/>
      <c r="C2" s="2"/>
      <c r="D2" s="2"/>
      <c r="E2" s="2"/>
    </row>
    <row r="3" spans="1:5" x14ac:dyDescent="0.2">
      <c r="A3" s="1" t="s">
        <v>208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209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4711</v>
      </c>
      <c r="C16" s="7">
        <v>4.7110000000000003</v>
      </c>
      <c r="D16" s="7">
        <v>52</v>
      </c>
      <c r="E16" s="7">
        <v>43.75</v>
      </c>
    </row>
    <row r="17" spans="1:5" x14ac:dyDescent="0.2">
      <c r="A17" s="5" t="s">
        <v>23</v>
      </c>
      <c r="B17" s="7">
        <v>99</v>
      </c>
      <c r="C17" s="7">
        <v>9.9000000000000005E-2</v>
      </c>
      <c r="D17" s="7">
        <v>1.0900000000000001</v>
      </c>
      <c r="E17" s="7">
        <v>0.92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1488</v>
      </c>
      <c r="C19" s="7">
        <v>1.488</v>
      </c>
      <c r="D19" s="7">
        <v>16.43</v>
      </c>
      <c r="E19" s="7">
        <v>13.82</v>
      </c>
    </row>
    <row r="20" spans="1:5" x14ac:dyDescent="0.2">
      <c r="A20" s="5" t="s">
        <v>26</v>
      </c>
      <c r="B20" s="7">
        <v>594</v>
      </c>
      <c r="C20" s="7">
        <v>0.59399999999999997</v>
      </c>
      <c r="D20" s="7">
        <v>6.56</v>
      </c>
      <c r="E20" s="7">
        <v>5.52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1091.5999999999999</v>
      </c>
      <c r="C23" s="7">
        <v>1.0915999999999999</v>
      </c>
      <c r="D23" s="7">
        <v>12.05</v>
      </c>
      <c r="E23" s="7">
        <v>10.14</v>
      </c>
    </row>
    <row r="24" spans="1:5" x14ac:dyDescent="0.2">
      <c r="A24" s="5" t="s">
        <v>30</v>
      </c>
      <c r="B24" s="7">
        <v>62</v>
      </c>
      <c r="C24" s="7">
        <v>6.2E-2</v>
      </c>
      <c r="D24" s="7">
        <v>0.68</v>
      </c>
      <c r="E24" s="7">
        <v>0.57999999999999996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192</v>
      </c>
      <c r="C26" s="7">
        <v>0.192</v>
      </c>
      <c r="D26" s="7">
        <v>2.12</v>
      </c>
      <c r="E26" s="7">
        <v>1.78</v>
      </c>
    </row>
    <row r="27" spans="1:5" x14ac:dyDescent="0.2">
      <c r="A27" s="4" t="s">
        <v>33</v>
      </c>
      <c r="B27" s="8">
        <v>8237.6</v>
      </c>
      <c r="C27" s="8">
        <v>8.2376000000000005</v>
      </c>
      <c r="D27" s="8">
        <v>90.93</v>
      </c>
      <c r="E27" s="8">
        <v>76.510000000000005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247.13</v>
      </c>
      <c r="C30" s="7">
        <v>0.24712999999999999</v>
      </c>
      <c r="D30" s="7">
        <v>2.73</v>
      </c>
      <c r="E30" s="7">
        <v>2.29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240</v>
      </c>
      <c r="C37" s="7">
        <v>0.24</v>
      </c>
      <c r="D37" s="7">
        <v>2.65</v>
      </c>
      <c r="E37" s="7">
        <v>2.23</v>
      </c>
    </row>
    <row r="38" spans="1:5" x14ac:dyDescent="0.2">
      <c r="A38" s="5" t="s">
        <v>44</v>
      </c>
      <c r="B38" s="7">
        <v>245.85</v>
      </c>
      <c r="C38" s="7">
        <v>0.24585000000000001</v>
      </c>
      <c r="D38" s="7">
        <v>2.71</v>
      </c>
      <c r="E38" s="7">
        <v>2.2799999999999998</v>
      </c>
    </row>
    <row r="39" spans="1:5" x14ac:dyDescent="0.2">
      <c r="A39" s="4" t="s">
        <v>45</v>
      </c>
      <c r="B39" s="8">
        <v>732.98</v>
      </c>
      <c r="C39" s="8">
        <v>0.73297999999999996</v>
      </c>
      <c r="D39" s="8">
        <v>8.09</v>
      </c>
      <c r="E39" s="8">
        <v>6.8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88.4</v>
      </c>
      <c r="C41" s="7">
        <v>0.09</v>
      </c>
      <c r="D41" s="7">
        <v>0.98</v>
      </c>
      <c r="E41" s="7">
        <v>0.82</v>
      </c>
    </row>
    <row r="42" spans="1:5" x14ac:dyDescent="0.2">
      <c r="A42" s="4" t="s">
        <v>48</v>
      </c>
      <c r="B42" s="8">
        <v>88.4</v>
      </c>
      <c r="C42" s="8">
        <v>0.09</v>
      </c>
      <c r="D42" s="8">
        <v>0.98</v>
      </c>
      <c r="E42" s="8">
        <v>0.82</v>
      </c>
    </row>
    <row r="43" spans="1:5" x14ac:dyDescent="0.2">
      <c r="A43" s="4" t="s">
        <v>49</v>
      </c>
      <c r="B43" s="8">
        <v>9058.98</v>
      </c>
      <c r="C43" s="8">
        <v>9.0605799999999999</v>
      </c>
      <c r="D43" s="8">
        <v>100</v>
      </c>
      <c r="E43" s="8">
        <v>84.13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1501.51</v>
      </c>
      <c r="C48" s="7">
        <v>1.5015099999999999</v>
      </c>
      <c r="D48" s="7">
        <v>16.57</v>
      </c>
      <c r="E48" s="7">
        <v>13.94</v>
      </c>
    </row>
    <row r="49" spans="1:5" x14ac:dyDescent="0.2">
      <c r="A49" s="4" t="s">
        <v>54</v>
      </c>
      <c r="B49" s="8">
        <v>1501.51</v>
      </c>
      <c r="C49" s="8">
        <v>1.5015099999999999</v>
      </c>
      <c r="D49" s="8">
        <v>16.57</v>
      </c>
      <c r="E49" s="8">
        <v>13.94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48.96</v>
      </c>
      <c r="C51" s="7">
        <v>4.8959999999999997E-2</v>
      </c>
      <c r="D51" s="7">
        <v>0.54</v>
      </c>
      <c r="E51" s="7">
        <v>0.45</v>
      </c>
    </row>
    <row r="52" spans="1:5" x14ac:dyDescent="0.2">
      <c r="A52" s="5" t="s">
        <v>83</v>
      </c>
      <c r="B52" s="7">
        <v>45.13</v>
      </c>
      <c r="C52" s="7">
        <v>4.5130000000000003E-2</v>
      </c>
      <c r="D52" s="7">
        <v>0.5</v>
      </c>
      <c r="E52" s="7">
        <v>0.42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94.09</v>
      </c>
      <c r="C55" s="8">
        <v>9.4089999999999993E-2</v>
      </c>
      <c r="D55" s="8">
        <v>1.04</v>
      </c>
      <c r="E55" s="8">
        <v>0.87</v>
      </c>
    </row>
    <row r="56" spans="1:5" x14ac:dyDescent="0.2">
      <c r="A56" s="4" t="s">
        <v>61</v>
      </c>
      <c r="B56" s="8">
        <v>1595.6</v>
      </c>
      <c r="C56" s="8">
        <v>1.5955999999999999</v>
      </c>
      <c r="D56" s="8">
        <v>17.61</v>
      </c>
      <c r="E56" s="8">
        <v>14.81</v>
      </c>
    </row>
    <row r="57" spans="1:5" x14ac:dyDescent="0.2">
      <c r="A57" s="4" t="s">
        <v>62</v>
      </c>
      <c r="B57" s="8">
        <v>10654.58</v>
      </c>
      <c r="C57" s="8">
        <v>10.656180000000001</v>
      </c>
      <c r="D57" s="8">
        <v>117.61</v>
      </c>
      <c r="E57" s="8">
        <v>98.94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12.69</v>
      </c>
      <c r="C60" s="7">
        <v>1.269E-2</v>
      </c>
      <c r="D60" s="7">
        <v>0.14000000000000001</v>
      </c>
      <c r="E60" s="7">
        <v>0.12</v>
      </c>
    </row>
    <row r="61" spans="1:5" x14ac:dyDescent="0.2">
      <c r="A61" s="5" t="s">
        <v>88</v>
      </c>
      <c r="B61" s="7">
        <v>101.4</v>
      </c>
      <c r="C61" s="7">
        <v>0.1014</v>
      </c>
      <c r="D61" s="7">
        <v>1.1200000000000001</v>
      </c>
      <c r="E61" s="7">
        <v>0.94</v>
      </c>
    </row>
    <row r="62" spans="1:5" x14ac:dyDescent="0.2">
      <c r="A62" s="4" t="s">
        <v>66</v>
      </c>
      <c r="B62" s="8">
        <v>114.09</v>
      </c>
      <c r="C62" s="8">
        <v>0.11409</v>
      </c>
      <c r="D62" s="8">
        <v>1.26</v>
      </c>
      <c r="E62" s="8">
        <v>1.06</v>
      </c>
    </row>
    <row r="63" spans="1:5" x14ac:dyDescent="0.2">
      <c r="A63" s="4" t="s">
        <v>67</v>
      </c>
      <c r="B63" s="8">
        <v>10768.67</v>
      </c>
      <c r="C63" s="8">
        <v>10.77027</v>
      </c>
      <c r="D63" s="8">
        <v>118.87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210</v>
      </c>
      <c r="B2" s="2"/>
      <c r="C2" s="2"/>
      <c r="D2" s="2"/>
      <c r="E2" s="2"/>
    </row>
    <row r="3" spans="1:5" x14ac:dyDescent="0.2">
      <c r="A3" s="1" t="s">
        <v>211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212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8440</v>
      </c>
      <c r="C16" s="7">
        <v>211</v>
      </c>
      <c r="D16" s="7">
        <v>53.69</v>
      </c>
      <c r="E16" s="7">
        <v>49.51</v>
      </c>
    </row>
    <row r="17" spans="1:5" x14ac:dyDescent="0.2">
      <c r="A17" s="5" t="s">
        <v>23</v>
      </c>
      <c r="B17" s="7">
        <v>132</v>
      </c>
      <c r="C17" s="7">
        <v>3.3</v>
      </c>
      <c r="D17" s="7">
        <v>0.84</v>
      </c>
      <c r="E17" s="7">
        <v>0.77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3917.72</v>
      </c>
      <c r="C19" s="7">
        <v>97.942999999999998</v>
      </c>
      <c r="D19" s="7">
        <v>24.92</v>
      </c>
      <c r="E19" s="7">
        <v>22.98</v>
      </c>
    </row>
    <row r="20" spans="1:5" x14ac:dyDescent="0.2">
      <c r="A20" s="5" t="s">
        <v>26</v>
      </c>
      <c r="B20" s="7">
        <v>730.5</v>
      </c>
      <c r="C20" s="7">
        <v>18.262499999999999</v>
      </c>
      <c r="D20" s="7">
        <v>4.6500000000000004</v>
      </c>
      <c r="E20" s="7">
        <v>4.28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591</v>
      </c>
      <c r="C23" s="7">
        <v>14.775</v>
      </c>
      <c r="D23" s="7">
        <v>3.76</v>
      </c>
      <c r="E23" s="7">
        <v>3.47</v>
      </c>
    </row>
    <row r="24" spans="1:5" x14ac:dyDescent="0.2">
      <c r="A24" s="5" t="s">
        <v>30</v>
      </c>
      <c r="B24" s="7">
        <v>10</v>
      </c>
      <c r="C24" s="7">
        <v>0.25</v>
      </c>
      <c r="D24" s="7">
        <v>0.06</v>
      </c>
      <c r="E24" s="7">
        <v>0.06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13821.22</v>
      </c>
      <c r="C27" s="8">
        <v>345.53050000000002</v>
      </c>
      <c r="D27" s="8">
        <v>87.92</v>
      </c>
      <c r="E27" s="8">
        <v>81.069999999999993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160</v>
      </c>
      <c r="C29" s="7">
        <v>4</v>
      </c>
      <c r="D29" s="7">
        <v>1.02</v>
      </c>
      <c r="E29" s="7">
        <v>0.94</v>
      </c>
    </row>
    <row r="30" spans="1:5" x14ac:dyDescent="0.2">
      <c r="A30" s="5" t="s">
        <v>36</v>
      </c>
      <c r="B30" s="7">
        <v>414.64</v>
      </c>
      <c r="C30" s="7">
        <v>10.366</v>
      </c>
      <c r="D30" s="7">
        <v>2.64</v>
      </c>
      <c r="E30" s="7">
        <v>2.4300000000000002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320</v>
      </c>
      <c r="C32" s="7">
        <v>8</v>
      </c>
      <c r="D32" s="7">
        <v>2.04</v>
      </c>
      <c r="E32" s="7">
        <v>1.88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276.42</v>
      </c>
      <c r="C34" s="7">
        <v>6.9104999999999999</v>
      </c>
      <c r="D34" s="7">
        <v>1.76</v>
      </c>
      <c r="E34" s="7">
        <v>1.62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382.96</v>
      </c>
      <c r="C38" s="7">
        <v>9.5739999999999998</v>
      </c>
      <c r="D38" s="7">
        <v>2.44</v>
      </c>
      <c r="E38" s="7">
        <v>2.25</v>
      </c>
    </row>
    <row r="39" spans="1:5" x14ac:dyDescent="0.2">
      <c r="A39" s="4" t="s">
        <v>45</v>
      </c>
      <c r="B39" s="8">
        <v>1554.02</v>
      </c>
      <c r="C39" s="8">
        <v>38.850499999999997</v>
      </c>
      <c r="D39" s="8">
        <v>9.9</v>
      </c>
      <c r="E39" s="8">
        <v>9.1199999999999992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344.31</v>
      </c>
      <c r="C41" s="7">
        <v>8.6</v>
      </c>
      <c r="D41" s="7">
        <v>2.19</v>
      </c>
      <c r="E41" s="7">
        <v>2.02</v>
      </c>
    </row>
    <row r="42" spans="1:5" x14ac:dyDescent="0.2">
      <c r="A42" s="4" t="s">
        <v>48</v>
      </c>
      <c r="B42" s="8">
        <v>344.31</v>
      </c>
      <c r="C42" s="8">
        <v>8.6</v>
      </c>
      <c r="D42" s="8">
        <v>2.19</v>
      </c>
      <c r="E42" s="8">
        <v>2.02</v>
      </c>
    </row>
    <row r="43" spans="1:5" x14ac:dyDescent="0.2">
      <c r="A43" s="4" t="s">
        <v>49</v>
      </c>
      <c r="B43" s="8">
        <v>15719.55</v>
      </c>
      <c r="C43" s="8">
        <v>392.98099999999999</v>
      </c>
      <c r="D43" s="8">
        <v>100.01</v>
      </c>
      <c r="E43" s="8">
        <v>92.21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897.31</v>
      </c>
      <c r="C48" s="7">
        <v>22.432759999999998</v>
      </c>
      <c r="D48" s="7">
        <v>5.71</v>
      </c>
      <c r="E48" s="7">
        <v>5.26</v>
      </c>
    </row>
    <row r="49" spans="1:5" x14ac:dyDescent="0.2">
      <c r="A49" s="4" t="s">
        <v>54</v>
      </c>
      <c r="B49" s="8">
        <v>897.31</v>
      </c>
      <c r="C49" s="8">
        <v>22.432759999999998</v>
      </c>
      <c r="D49" s="8">
        <v>5.71</v>
      </c>
      <c r="E49" s="8">
        <v>5.26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237</v>
      </c>
      <c r="C51" s="7">
        <v>5.9249999999999998</v>
      </c>
      <c r="D51" s="7">
        <v>1.51</v>
      </c>
      <c r="E51" s="7">
        <v>1.39</v>
      </c>
    </row>
    <row r="52" spans="1:5" x14ac:dyDescent="0.2">
      <c r="A52" s="5" t="s">
        <v>83</v>
      </c>
      <c r="B52" s="7">
        <v>60.18</v>
      </c>
      <c r="C52" s="7">
        <v>1.50447</v>
      </c>
      <c r="D52" s="7">
        <v>0.38</v>
      </c>
      <c r="E52" s="7">
        <v>0.35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297.18</v>
      </c>
      <c r="C55" s="8">
        <v>7.4294700000000002</v>
      </c>
      <c r="D55" s="8">
        <v>1.89</v>
      </c>
      <c r="E55" s="8">
        <v>1.74</v>
      </c>
    </row>
    <row r="56" spans="1:5" x14ac:dyDescent="0.2">
      <c r="A56" s="4" t="s">
        <v>61</v>
      </c>
      <c r="B56" s="8">
        <v>1194.49</v>
      </c>
      <c r="C56" s="8">
        <v>29.86223</v>
      </c>
      <c r="D56" s="8">
        <v>7.6</v>
      </c>
      <c r="E56" s="8">
        <v>7</v>
      </c>
    </row>
    <row r="57" spans="1:5" x14ac:dyDescent="0.2">
      <c r="A57" s="4" t="s">
        <v>62</v>
      </c>
      <c r="B57" s="8">
        <v>16914.04</v>
      </c>
      <c r="C57" s="8">
        <v>422.84323000000001</v>
      </c>
      <c r="D57" s="8">
        <v>107.61</v>
      </c>
      <c r="E57" s="8">
        <v>99.21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7.58</v>
      </c>
      <c r="C60" s="7">
        <v>0.18956000000000001</v>
      </c>
      <c r="D60" s="7">
        <v>0.05</v>
      </c>
      <c r="E60" s="7">
        <v>0.04</v>
      </c>
    </row>
    <row r="61" spans="1:5" x14ac:dyDescent="0.2">
      <c r="A61" s="5" t="s">
        <v>88</v>
      </c>
      <c r="B61" s="7">
        <v>126.75</v>
      </c>
      <c r="C61" s="7">
        <v>3.1687500000000002</v>
      </c>
      <c r="D61" s="7">
        <v>0.81</v>
      </c>
      <c r="E61" s="7">
        <v>0.74</v>
      </c>
    </row>
    <row r="62" spans="1:5" x14ac:dyDescent="0.2">
      <c r="A62" s="4" t="s">
        <v>66</v>
      </c>
      <c r="B62" s="8">
        <v>134.33000000000001</v>
      </c>
      <c r="C62" s="8">
        <v>3.3583099999999999</v>
      </c>
      <c r="D62" s="8">
        <v>0.86</v>
      </c>
      <c r="E62" s="8">
        <v>0.78</v>
      </c>
    </row>
    <row r="63" spans="1:5" x14ac:dyDescent="0.2">
      <c r="A63" s="4" t="s">
        <v>67</v>
      </c>
      <c r="B63" s="8">
        <v>17048.370000000003</v>
      </c>
      <c r="C63" s="8">
        <v>426.20154000000002</v>
      </c>
      <c r="D63" s="8">
        <v>108.47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210</v>
      </c>
      <c r="B2" s="2"/>
      <c r="C2" s="2"/>
      <c r="D2" s="2"/>
      <c r="E2" s="2"/>
    </row>
    <row r="3" spans="1:5" x14ac:dyDescent="0.2">
      <c r="A3" s="1" t="s">
        <v>214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215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301.45999999999998</v>
      </c>
      <c r="C12" s="7">
        <v>8.6131499999999992</v>
      </c>
      <c r="D12" s="7">
        <v>2.39</v>
      </c>
      <c r="E12" s="7">
        <v>1.38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4050</v>
      </c>
      <c r="C16" s="7">
        <v>115.71429000000001</v>
      </c>
      <c r="D16" s="7">
        <v>32.1</v>
      </c>
      <c r="E16" s="7">
        <v>18.47</v>
      </c>
    </row>
    <row r="17" spans="1:5" x14ac:dyDescent="0.2">
      <c r="A17" s="5" t="s">
        <v>23</v>
      </c>
      <c r="B17" s="7">
        <v>132</v>
      </c>
      <c r="C17" s="7">
        <v>3.7714400000000001</v>
      </c>
      <c r="D17" s="7">
        <v>1.05</v>
      </c>
      <c r="E17" s="7">
        <v>0.6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6286.02</v>
      </c>
      <c r="C19" s="7">
        <v>179.60057</v>
      </c>
      <c r="D19" s="7">
        <v>49.82</v>
      </c>
      <c r="E19" s="7">
        <v>28.67</v>
      </c>
    </row>
    <row r="20" spans="1:5" x14ac:dyDescent="0.2">
      <c r="A20" s="5" t="s">
        <v>26</v>
      </c>
      <c r="B20" s="7">
        <v>230.04</v>
      </c>
      <c r="C20" s="7">
        <v>6.5725699999999998</v>
      </c>
      <c r="D20" s="7">
        <v>1.82</v>
      </c>
      <c r="E20" s="7">
        <v>1.05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594.79999999999995</v>
      </c>
      <c r="C23" s="7">
        <v>16.994289999999999</v>
      </c>
      <c r="D23" s="7">
        <v>4.71</v>
      </c>
      <c r="E23" s="7">
        <v>2.71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11594.32</v>
      </c>
      <c r="C27" s="8">
        <v>331.26630999999998</v>
      </c>
      <c r="D27" s="8">
        <v>91.89</v>
      </c>
      <c r="E27" s="8">
        <v>52.88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347.83</v>
      </c>
      <c r="C30" s="7">
        <v>9.9380000000000006</v>
      </c>
      <c r="D30" s="7">
        <v>2.76</v>
      </c>
      <c r="E30" s="7">
        <v>1.59</v>
      </c>
    </row>
    <row r="31" spans="1:5" x14ac:dyDescent="0.2">
      <c r="A31" s="5" t="s">
        <v>37</v>
      </c>
      <c r="B31" s="7">
        <v>51.36</v>
      </c>
      <c r="C31" s="7">
        <v>1.46743</v>
      </c>
      <c r="D31" s="7">
        <v>0.41</v>
      </c>
      <c r="E31" s="7">
        <v>0.23</v>
      </c>
    </row>
    <row r="32" spans="1:5" x14ac:dyDescent="0.2">
      <c r="A32" s="5" t="s">
        <v>38</v>
      </c>
      <c r="B32" s="7">
        <v>210</v>
      </c>
      <c r="C32" s="7">
        <v>6</v>
      </c>
      <c r="D32" s="7">
        <v>1.66</v>
      </c>
      <c r="E32" s="7">
        <v>0.96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241.5</v>
      </c>
      <c r="C38" s="7">
        <v>6.9</v>
      </c>
      <c r="D38" s="7">
        <v>1.91</v>
      </c>
      <c r="E38" s="7">
        <v>1.1000000000000001</v>
      </c>
    </row>
    <row r="39" spans="1:5" x14ac:dyDescent="0.2">
      <c r="A39" s="4" t="s">
        <v>45</v>
      </c>
      <c r="B39" s="8">
        <v>850.69</v>
      </c>
      <c r="C39" s="8">
        <v>24.305430000000001</v>
      </c>
      <c r="D39" s="8">
        <v>6.74</v>
      </c>
      <c r="E39" s="8">
        <v>3.88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171.22</v>
      </c>
      <c r="C41" s="7">
        <v>4.9000000000000004</v>
      </c>
      <c r="D41" s="7">
        <v>1.36</v>
      </c>
      <c r="E41" s="7">
        <v>0.78</v>
      </c>
    </row>
    <row r="42" spans="1:5" x14ac:dyDescent="0.2">
      <c r="A42" s="4" t="s">
        <v>48</v>
      </c>
      <c r="B42" s="8">
        <v>171.22</v>
      </c>
      <c r="C42" s="8">
        <v>4.9000000000000004</v>
      </c>
      <c r="D42" s="8">
        <v>1.36</v>
      </c>
      <c r="E42" s="8">
        <v>0.78</v>
      </c>
    </row>
    <row r="43" spans="1:5" x14ac:dyDescent="0.2">
      <c r="A43" s="4" t="s">
        <v>49</v>
      </c>
      <c r="B43" s="8">
        <v>12616.23</v>
      </c>
      <c r="C43" s="8">
        <v>360.47174000000001</v>
      </c>
      <c r="D43" s="8">
        <v>99.99</v>
      </c>
      <c r="E43" s="8">
        <v>57.54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588.82000000000005</v>
      </c>
      <c r="C45" s="7">
        <v>16.823309999999999</v>
      </c>
      <c r="D45" s="7">
        <v>4.67</v>
      </c>
      <c r="E45" s="7">
        <v>2.69</v>
      </c>
    </row>
    <row r="46" spans="1:5" x14ac:dyDescent="0.2">
      <c r="A46" s="5" t="s">
        <v>52</v>
      </c>
      <c r="B46" s="7">
        <v>24.13</v>
      </c>
      <c r="C46" s="7">
        <v>0.68942999999999999</v>
      </c>
      <c r="D46" s="7">
        <v>0.19</v>
      </c>
      <c r="E46" s="7">
        <v>0.11</v>
      </c>
    </row>
    <row r="47" spans="1:5" x14ac:dyDescent="0.2">
      <c r="A47" s="5" t="s">
        <v>53</v>
      </c>
      <c r="B47" s="7">
        <v>44.8</v>
      </c>
      <c r="C47" s="7">
        <v>1.28</v>
      </c>
      <c r="D47" s="7">
        <v>0.36</v>
      </c>
      <c r="E47" s="7">
        <v>0.2</v>
      </c>
    </row>
    <row r="48" spans="1:5" x14ac:dyDescent="0.2">
      <c r="A48" s="5" t="s">
        <v>81</v>
      </c>
      <c r="B48" s="7">
        <v>445.72</v>
      </c>
      <c r="C48" s="7">
        <v>12.734909999999999</v>
      </c>
      <c r="D48" s="7">
        <v>3.53</v>
      </c>
      <c r="E48" s="7">
        <v>2.0299999999999998</v>
      </c>
    </row>
    <row r="49" spans="1:5" x14ac:dyDescent="0.2">
      <c r="A49" s="4" t="s">
        <v>54</v>
      </c>
      <c r="B49" s="8">
        <v>1103.47</v>
      </c>
      <c r="C49" s="8">
        <v>31.527650000000001</v>
      </c>
      <c r="D49" s="8">
        <v>8.75</v>
      </c>
      <c r="E49" s="8">
        <v>5.03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7346.7</v>
      </c>
      <c r="C51" s="7">
        <v>209.90571</v>
      </c>
      <c r="D51" s="7">
        <v>58.23</v>
      </c>
      <c r="E51" s="7">
        <v>33.51</v>
      </c>
    </row>
    <row r="52" spans="1:5" x14ac:dyDescent="0.2">
      <c r="A52" s="5" t="s">
        <v>83</v>
      </c>
      <c r="B52" s="7">
        <v>60.18</v>
      </c>
      <c r="C52" s="7">
        <v>1.71939</v>
      </c>
      <c r="D52" s="7">
        <v>0.48</v>
      </c>
      <c r="E52" s="7">
        <v>0.27</v>
      </c>
    </row>
    <row r="53" spans="1:5" x14ac:dyDescent="0.2">
      <c r="A53" s="5" t="s">
        <v>84</v>
      </c>
      <c r="B53" s="7">
        <v>113.57</v>
      </c>
      <c r="C53" s="7">
        <v>3.2448399999999999</v>
      </c>
      <c r="D53" s="7">
        <v>0.9</v>
      </c>
      <c r="E53" s="7">
        <v>0.52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7520.45</v>
      </c>
      <c r="C55" s="8">
        <v>214.86994000000001</v>
      </c>
      <c r="D55" s="8">
        <v>59.61</v>
      </c>
      <c r="E55" s="8">
        <v>34.299999999999997</v>
      </c>
    </row>
    <row r="56" spans="1:5" x14ac:dyDescent="0.2">
      <c r="A56" s="4" t="s">
        <v>61</v>
      </c>
      <c r="B56" s="8">
        <v>8623.92</v>
      </c>
      <c r="C56" s="8">
        <v>246.39759000000001</v>
      </c>
      <c r="D56" s="8">
        <v>68.36</v>
      </c>
      <c r="E56" s="8">
        <v>39.33</v>
      </c>
    </row>
    <row r="57" spans="1:5" x14ac:dyDescent="0.2">
      <c r="A57" s="4" t="s">
        <v>62</v>
      </c>
      <c r="B57" s="8">
        <v>21240.15</v>
      </c>
      <c r="C57" s="8">
        <v>606.86932999999999</v>
      </c>
      <c r="D57" s="8">
        <v>168.35</v>
      </c>
      <c r="E57" s="8">
        <v>96.87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255.91</v>
      </c>
      <c r="C59" s="7">
        <v>7.3117099999999997</v>
      </c>
      <c r="D59" s="7">
        <v>2.0299999999999998</v>
      </c>
      <c r="E59" s="7">
        <v>1.17</v>
      </c>
    </row>
    <row r="60" spans="1:5" x14ac:dyDescent="0.2">
      <c r="A60" s="5" t="s">
        <v>87</v>
      </c>
      <c r="B60" s="7">
        <v>3.77</v>
      </c>
      <c r="C60" s="7">
        <v>0.10761</v>
      </c>
      <c r="D60" s="7">
        <v>0.03</v>
      </c>
      <c r="E60" s="7">
        <v>0.02</v>
      </c>
    </row>
    <row r="61" spans="1:5" x14ac:dyDescent="0.2">
      <c r="A61" s="5" t="s">
        <v>88</v>
      </c>
      <c r="B61" s="7">
        <v>422.5</v>
      </c>
      <c r="C61" s="7">
        <v>12.071429999999999</v>
      </c>
      <c r="D61" s="7">
        <v>3.35</v>
      </c>
      <c r="E61" s="7">
        <v>1.93</v>
      </c>
    </row>
    <row r="62" spans="1:5" x14ac:dyDescent="0.2">
      <c r="A62" s="4" t="s">
        <v>66</v>
      </c>
      <c r="B62" s="8">
        <v>682.18</v>
      </c>
      <c r="C62" s="8">
        <v>19.490749999999998</v>
      </c>
      <c r="D62" s="8">
        <v>5.41</v>
      </c>
      <c r="E62" s="8">
        <v>3.12</v>
      </c>
    </row>
    <row r="63" spans="1:5" x14ac:dyDescent="0.2">
      <c r="A63" s="4" t="s">
        <v>67</v>
      </c>
      <c r="B63" s="8">
        <v>21922.33</v>
      </c>
      <c r="C63" s="8">
        <v>626.36008000000004</v>
      </c>
      <c r="D63" s="8">
        <v>173.76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220</v>
      </c>
      <c r="B1" s="2"/>
      <c r="C1" s="2"/>
      <c r="D1" s="2"/>
      <c r="E1" s="2"/>
    </row>
    <row r="2" spans="1:5" x14ac:dyDescent="0.2">
      <c r="A2" s="1" t="s">
        <v>217</v>
      </c>
      <c r="B2" s="2"/>
      <c r="C2" s="2"/>
      <c r="D2" s="2"/>
      <c r="E2" s="2"/>
    </row>
    <row r="3" spans="1:5" x14ac:dyDescent="0.2">
      <c r="A3" s="1" t="s">
        <v>218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219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737.87</v>
      </c>
      <c r="C12" s="7">
        <v>24.595669999999998</v>
      </c>
      <c r="D12" s="7">
        <v>6.28</v>
      </c>
      <c r="E12" s="7">
        <v>5.47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650</v>
      </c>
      <c r="C14" s="7">
        <v>21.66667</v>
      </c>
      <c r="D14" s="7">
        <v>5.54</v>
      </c>
      <c r="E14" s="7">
        <v>4.82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4344.68</v>
      </c>
      <c r="C16" s="7">
        <v>144.82266999999999</v>
      </c>
      <c r="D16" s="7">
        <v>37</v>
      </c>
      <c r="E16" s="7">
        <v>32.22</v>
      </c>
    </row>
    <row r="17" spans="1:5" x14ac:dyDescent="0.2">
      <c r="A17" s="5" t="s">
        <v>23</v>
      </c>
      <c r="B17" s="7">
        <v>132</v>
      </c>
      <c r="C17" s="7">
        <v>4.4000000000000004</v>
      </c>
      <c r="D17" s="7">
        <v>1.1200000000000001</v>
      </c>
      <c r="E17" s="7">
        <v>0.98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3503.44</v>
      </c>
      <c r="C19" s="7">
        <v>116.78133</v>
      </c>
      <c r="D19" s="7">
        <v>29.84</v>
      </c>
      <c r="E19" s="7">
        <v>25.98</v>
      </c>
    </row>
    <row r="20" spans="1:5" x14ac:dyDescent="0.2">
      <c r="A20" s="5" t="s">
        <v>26</v>
      </c>
      <c r="B20" s="7">
        <v>998.84</v>
      </c>
      <c r="C20" s="7">
        <v>33.29466</v>
      </c>
      <c r="D20" s="7">
        <v>8.51</v>
      </c>
      <c r="E20" s="7">
        <v>7.41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10366.83</v>
      </c>
      <c r="C27" s="8">
        <v>345.56099999999998</v>
      </c>
      <c r="D27" s="8">
        <v>88.29</v>
      </c>
      <c r="E27" s="8">
        <v>76.88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39</v>
      </c>
      <c r="C29" s="7">
        <v>1.3</v>
      </c>
      <c r="D29" s="7">
        <v>0.33</v>
      </c>
      <c r="E29" s="7">
        <v>0.28999999999999998</v>
      </c>
    </row>
    <row r="30" spans="1:5" x14ac:dyDescent="0.2">
      <c r="A30" s="5" t="s">
        <v>36</v>
      </c>
      <c r="B30" s="7">
        <v>311</v>
      </c>
      <c r="C30" s="7">
        <v>10.366669999999999</v>
      </c>
      <c r="D30" s="7">
        <v>2.65</v>
      </c>
      <c r="E30" s="7">
        <v>2.31</v>
      </c>
    </row>
    <row r="31" spans="1:5" x14ac:dyDescent="0.2">
      <c r="A31" s="5" t="s">
        <v>37</v>
      </c>
      <c r="B31" s="7">
        <v>61.04</v>
      </c>
      <c r="C31" s="7">
        <v>2.0346700000000002</v>
      </c>
      <c r="D31" s="7">
        <v>0.52</v>
      </c>
      <c r="E31" s="7">
        <v>0.45</v>
      </c>
    </row>
    <row r="32" spans="1:5" x14ac:dyDescent="0.2">
      <c r="A32" s="5" t="s">
        <v>38</v>
      </c>
      <c r="B32" s="7">
        <v>450</v>
      </c>
      <c r="C32" s="7">
        <v>15</v>
      </c>
      <c r="D32" s="7">
        <v>3.83</v>
      </c>
      <c r="E32" s="7">
        <v>3.34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330.53</v>
      </c>
      <c r="C38" s="7">
        <v>11.017670000000001</v>
      </c>
      <c r="D38" s="7">
        <v>2.81</v>
      </c>
      <c r="E38" s="7">
        <v>2.4500000000000002</v>
      </c>
    </row>
    <row r="39" spans="1:5" x14ac:dyDescent="0.2">
      <c r="A39" s="4" t="s">
        <v>45</v>
      </c>
      <c r="B39" s="8">
        <v>1191.57</v>
      </c>
      <c r="C39" s="8">
        <v>39.719009999999997</v>
      </c>
      <c r="D39" s="8">
        <v>10.14</v>
      </c>
      <c r="E39" s="8">
        <v>8.84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183.42</v>
      </c>
      <c r="C41" s="7">
        <v>6.11</v>
      </c>
      <c r="D41" s="7">
        <v>1.56</v>
      </c>
      <c r="E41" s="7">
        <v>1.36</v>
      </c>
    </row>
    <row r="42" spans="1:5" x14ac:dyDescent="0.2">
      <c r="A42" s="4" t="s">
        <v>48</v>
      </c>
      <c r="B42" s="8">
        <v>183.42</v>
      </c>
      <c r="C42" s="8">
        <v>6.11</v>
      </c>
      <c r="D42" s="8">
        <v>1.56</v>
      </c>
      <c r="E42" s="8">
        <v>1.36</v>
      </c>
    </row>
    <row r="43" spans="1:5" x14ac:dyDescent="0.2">
      <c r="A43" s="4" t="s">
        <v>49</v>
      </c>
      <c r="B43" s="8">
        <v>11741.82</v>
      </c>
      <c r="C43" s="8">
        <v>391.39001000000002</v>
      </c>
      <c r="D43" s="8">
        <v>99.99</v>
      </c>
      <c r="E43" s="8">
        <v>87.08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122.42</v>
      </c>
      <c r="C45" s="7">
        <v>4.0805499999999997</v>
      </c>
      <c r="D45" s="7">
        <v>1.04</v>
      </c>
      <c r="E45" s="7">
        <v>0.91</v>
      </c>
    </row>
    <row r="46" spans="1:5" x14ac:dyDescent="0.2">
      <c r="A46" s="5" t="s">
        <v>52</v>
      </c>
      <c r="B46" s="7">
        <v>104.99</v>
      </c>
      <c r="C46" s="7">
        <v>3.4995099999999999</v>
      </c>
      <c r="D46" s="7">
        <v>0.89</v>
      </c>
      <c r="E46" s="7">
        <v>0.78</v>
      </c>
    </row>
    <row r="47" spans="1:5" x14ac:dyDescent="0.2">
      <c r="A47" s="5" t="s">
        <v>53</v>
      </c>
      <c r="B47" s="7">
        <v>104.04</v>
      </c>
      <c r="C47" s="7">
        <v>3.46793</v>
      </c>
      <c r="D47" s="7">
        <v>0.89</v>
      </c>
      <c r="E47" s="7">
        <v>0.77</v>
      </c>
    </row>
    <row r="48" spans="1:5" x14ac:dyDescent="0.2">
      <c r="A48" s="5" t="s">
        <v>81</v>
      </c>
      <c r="B48" s="7">
        <v>602.44000000000005</v>
      </c>
      <c r="C48" s="7">
        <v>20.081330000000001</v>
      </c>
      <c r="D48" s="7">
        <v>5.13</v>
      </c>
      <c r="E48" s="7">
        <v>4.47</v>
      </c>
    </row>
    <row r="49" spans="1:5" x14ac:dyDescent="0.2">
      <c r="A49" s="4" t="s">
        <v>54</v>
      </c>
      <c r="B49" s="8">
        <v>933.89</v>
      </c>
      <c r="C49" s="8">
        <v>31.12932</v>
      </c>
      <c r="D49" s="8">
        <v>7.95</v>
      </c>
      <c r="E49" s="8">
        <v>6.93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197.07</v>
      </c>
      <c r="C51" s="7">
        <v>6.5691499999999996</v>
      </c>
      <c r="D51" s="7">
        <v>1.68</v>
      </c>
      <c r="E51" s="7">
        <v>1.46</v>
      </c>
    </row>
    <row r="52" spans="1:5" x14ac:dyDescent="0.2">
      <c r="A52" s="5" t="s">
        <v>83</v>
      </c>
      <c r="B52" s="7">
        <v>60.18</v>
      </c>
      <c r="C52" s="7">
        <v>2.00596</v>
      </c>
      <c r="D52" s="7">
        <v>0.51</v>
      </c>
      <c r="E52" s="7">
        <v>0.45</v>
      </c>
    </row>
    <row r="53" spans="1:5" x14ac:dyDescent="0.2">
      <c r="A53" s="5" t="s">
        <v>84</v>
      </c>
      <c r="B53" s="7">
        <v>19.579999999999998</v>
      </c>
      <c r="C53" s="7">
        <v>0.65271000000000001</v>
      </c>
      <c r="D53" s="7">
        <v>0.17</v>
      </c>
      <c r="E53" s="7">
        <v>0.15</v>
      </c>
    </row>
    <row r="54" spans="1:5" x14ac:dyDescent="0.2">
      <c r="A54" s="5" t="s">
        <v>85</v>
      </c>
      <c r="B54" s="7">
        <v>293.8</v>
      </c>
      <c r="C54" s="7">
        <v>9.7933299999999992</v>
      </c>
      <c r="D54" s="7">
        <v>2.5</v>
      </c>
      <c r="E54" s="7">
        <v>2.1800000000000002</v>
      </c>
    </row>
    <row r="55" spans="1:5" x14ac:dyDescent="0.2">
      <c r="A55" s="4" t="s">
        <v>60</v>
      </c>
      <c r="B55" s="8">
        <v>570.63</v>
      </c>
      <c r="C55" s="8">
        <v>19.021149999999999</v>
      </c>
      <c r="D55" s="8">
        <v>4.8600000000000003</v>
      </c>
      <c r="E55" s="8">
        <v>4.24</v>
      </c>
    </row>
    <row r="56" spans="1:5" x14ac:dyDescent="0.2">
      <c r="A56" s="4" t="s">
        <v>61</v>
      </c>
      <c r="B56" s="8">
        <v>1504.52</v>
      </c>
      <c r="C56" s="8">
        <v>50.150469999999999</v>
      </c>
      <c r="D56" s="8">
        <v>12.81</v>
      </c>
      <c r="E56" s="8">
        <v>11.17</v>
      </c>
    </row>
    <row r="57" spans="1:5" x14ac:dyDescent="0.2">
      <c r="A57" s="4" t="s">
        <v>62</v>
      </c>
      <c r="B57" s="8">
        <v>13246.34</v>
      </c>
      <c r="C57" s="8">
        <v>441.54048</v>
      </c>
      <c r="D57" s="8">
        <v>112.8</v>
      </c>
      <c r="E57" s="8">
        <v>98.25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44.12</v>
      </c>
      <c r="C59" s="7">
        <v>1.4707600000000001</v>
      </c>
      <c r="D59" s="7">
        <v>0.38</v>
      </c>
      <c r="E59" s="7">
        <v>0.33</v>
      </c>
    </row>
    <row r="60" spans="1:5" x14ac:dyDescent="0.2">
      <c r="A60" s="5" t="s">
        <v>87</v>
      </c>
      <c r="B60" s="7">
        <v>5.09</v>
      </c>
      <c r="C60" s="7">
        <v>0.16969000000000001</v>
      </c>
      <c r="D60" s="7">
        <v>0.04</v>
      </c>
      <c r="E60" s="7">
        <v>0.04</v>
      </c>
    </row>
    <row r="61" spans="1:5" x14ac:dyDescent="0.2">
      <c r="A61" s="5" t="s">
        <v>88</v>
      </c>
      <c r="B61" s="7">
        <v>190.13</v>
      </c>
      <c r="C61" s="7">
        <v>6.3375000000000004</v>
      </c>
      <c r="D61" s="7">
        <v>1.62</v>
      </c>
      <c r="E61" s="7">
        <v>1.41</v>
      </c>
    </row>
    <row r="62" spans="1:5" x14ac:dyDescent="0.2">
      <c r="A62" s="4" t="s">
        <v>66</v>
      </c>
      <c r="B62" s="8">
        <v>239.34</v>
      </c>
      <c r="C62" s="8">
        <v>7.9779499999999999</v>
      </c>
      <c r="D62" s="8">
        <v>2.04</v>
      </c>
      <c r="E62" s="8">
        <v>1.78</v>
      </c>
    </row>
    <row r="63" spans="1:5" x14ac:dyDescent="0.2">
      <c r="A63" s="4" t="s">
        <v>67</v>
      </c>
      <c r="B63" s="8">
        <v>13485.68</v>
      </c>
      <c r="C63" s="8">
        <v>449.51843000000002</v>
      </c>
      <c r="D63" s="8">
        <v>114.84</v>
      </c>
      <c r="E63" s="8">
        <v>100.03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221</v>
      </c>
      <c r="B2" s="2"/>
      <c r="C2" s="2"/>
      <c r="D2" s="2"/>
      <c r="E2" s="2"/>
    </row>
    <row r="3" spans="1:5" x14ac:dyDescent="0.2">
      <c r="A3" s="1" t="s">
        <v>222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223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5873.25</v>
      </c>
      <c r="C16" s="7">
        <v>225.89422999999999</v>
      </c>
      <c r="D16" s="7">
        <v>51.83</v>
      </c>
      <c r="E16" s="7">
        <v>40.86</v>
      </c>
    </row>
    <row r="17" spans="1:5" x14ac:dyDescent="0.2">
      <c r="A17" s="5" t="s">
        <v>23</v>
      </c>
      <c r="B17" s="7">
        <v>125.4</v>
      </c>
      <c r="C17" s="7">
        <v>4.82308</v>
      </c>
      <c r="D17" s="7">
        <v>1.1100000000000001</v>
      </c>
      <c r="E17" s="7">
        <v>0.87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3284.2</v>
      </c>
      <c r="C19" s="7">
        <v>126.31538</v>
      </c>
      <c r="D19" s="7">
        <v>28.98</v>
      </c>
      <c r="E19" s="7">
        <v>22.85</v>
      </c>
    </row>
    <row r="20" spans="1:5" x14ac:dyDescent="0.2">
      <c r="A20" s="5" t="s">
        <v>26</v>
      </c>
      <c r="B20" s="7">
        <v>147.41999999999999</v>
      </c>
      <c r="C20" s="7">
        <v>5.67</v>
      </c>
      <c r="D20" s="7">
        <v>1.3</v>
      </c>
      <c r="E20" s="7">
        <v>1.03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15</v>
      </c>
      <c r="C24" s="7">
        <v>0.57691999999999999</v>
      </c>
      <c r="D24" s="7">
        <v>0.13</v>
      </c>
      <c r="E24" s="7">
        <v>0.1</v>
      </c>
    </row>
    <row r="25" spans="1:5" x14ac:dyDescent="0.2">
      <c r="A25" s="5" t="s">
        <v>31</v>
      </c>
      <c r="B25" s="7">
        <v>628.16999999999996</v>
      </c>
      <c r="C25" s="7">
        <v>24.16038</v>
      </c>
      <c r="D25" s="7">
        <v>5.54</v>
      </c>
      <c r="E25" s="7">
        <v>4.37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10073.439999999999</v>
      </c>
      <c r="C27" s="8">
        <v>387.43999000000002</v>
      </c>
      <c r="D27" s="8">
        <v>88.89</v>
      </c>
      <c r="E27" s="8">
        <v>70.08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302.2</v>
      </c>
      <c r="C30" s="7">
        <v>11.62308</v>
      </c>
      <c r="D30" s="7">
        <v>2.67</v>
      </c>
      <c r="E30" s="7">
        <v>2.1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234</v>
      </c>
      <c r="C32" s="7">
        <v>9</v>
      </c>
      <c r="D32" s="7">
        <v>2.0699999999999998</v>
      </c>
      <c r="E32" s="7">
        <v>1.63</v>
      </c>
    </row>
    <row r="33" spans="1:5" x14ac:dyDescent="0.2">
      <c r="A33" s="5" t="s">
        <v>39</v>
      </c>
      <c r="B33" s="7">
        <v>221.62</v>
      </c>
      <c r="C33" s="7">
        <v>8.5238499999999995</v>
      </c>
      <c r="D33" s="7">
        <v>1.96</v>
      </c>
      <c r="E33" s="7">
        <v>1.54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277.24</v>
      </c>
      <c r="C38" s="7">
        <v>10.663080000000001</v>
      </c>
      <c r="D38" s="7">
        <v>2.4500000000000002</v>
      </c>
      <c r="E38" s="7">
        <v>1.93</v>
      </c>
    </row>
    <row r="39" spans="1:5" x14ac:dyDescent="0.2">
      <c r="A39" s="4" t="s">
        <v>45</v>
      </c>
      <c r="B39" s="8">
        <v>1035.06</v>
      </c>
      <c r="C39" s="8">
        <v>39.810009999999998</v>
      </c>
      <c r="D39" s="8">
        <v>9.15</v>
      </c>
      <c r="E39" s="8">
        <v>7.2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223.04</v>
      </c>
      <c r="C41" s="7">
        <v>8.58</v>
      </c>
      <c r="D41" s="7">
        <v>1.97</v>
      </c>
      <c r="E41" s="7">
        <v>1.55</v>
      </c>
    </row>
    <row r="42" spans="1:5" x14ac:dyDescent="0.2">
      <c r="A42" s="4" t="s">
        <v>48</v>
      </c>
      <c r="B42" s="8">
        <v>223.04</v>
      </c>
      <c r="C42" s="8">
        <v>8.58</v>
      </c>
      <c r="D42" s="8">
        <v>1.97</v>
      </c>
      <c r="E42" s="8">
        <v>1.55</v>
      </c>
    </row>
    <row r="43" spans="1:5" x14ac:dyDescent="0.2">
      <c r="A43" s="4" t="s">
        <v>49</v>
      </c>
      <c r="B43" s="8">
        <v>11331.539999999999</v>
      </c>
      <c r="C43" s="8">
        <v>435.83</v>
      </c>
      <c r="D43" s="8">
        <v>100.01</v>
      </c>
      <c r="E43" s="8">
        <v>78.83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838.78</v>
      </c>
      <c r="C48" s="7">
        <v>32.260629999999999</v>
      </c>
      <c r="D48" s="7">
        <v>7.4</v>
      </c>
      <c r="E48" s="7">
        <v>5.84</v>
      </c>
    </row>
    <row r="49" spans="1:5" x14ac:dyDescent="0.2">
      <c r="A49" s="4" t="s">
        <v>54</v>
      </c>
      <c r="B49" s="8">
        <v>838.78</v>
      </c>
      <c r="C49" s="8">
        <v>32.260629999999999</v>
      </c>
      <c r="D49" s="8">
        <v>7.4</v>
      </c>
      <c r="E49" s="8">
        <v>5.84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189.79</v>
      </c>
      <c r="C51" s="7">
        <v>7.2998099999999999</v>
      </c>
      <c r="D51" s="7">
        <v>1.67</v>
      </c>
      <c r="E51" s="7">
        <v>1.32</v>
      </c>
    </row>
    <row r="52" spans="1:5" x14ac:dyDescent="0.2">
      <c r="A52" s="5" t="s">
        <v>83</v>
      </c>
      <c r="B52" s="7">
        <v>57.17</v>
      </c>
      <c r="C52" s="7">
        <v>2.1988400000000001</v>
      </c>
      <c r="D52" s="7">
        <v>0.5</v>
      </c>
      <c r="E52" s="7">
        <v>0.4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1848.26</v>
      </c>
      <c r="C54" s="7">
        <v>71.087000000000003</v>
      </c>
      <c r="D54" s="7">
        <v>16.309999999999999</v>
      </c>
      <c r="E54" s="7">
        <v>12.86</v>
      </c>
    </row>
    <row r="55" spans="1:5" x14ac:dyDescent="0.2">
      <c r="A55" s="4" t="s">
        <v>60</v>
      </c>
      <c r="B55" s="8">
        <v>2095.2199999999998</v>
      </c>
      <c r="C55" s="8">
        <v>80.585650000000001</v>
      </c>
      <c r="D55" s="8">
        <v>18.48</v>
      </c>
      <c r="E55" s="8">
        <v>14.58</v>
      </c>
    </row>
    <row r="56" spans="1:5" x14ac:dyDescent="0.2">
      <c r="A56" s="4" t="s">
        <v>61</v>
      </c>
      <c r="B56" s="8">
        <v>2934</v>
      </c>
      <c r="C56" s="8">
        <v>112.84627999999999</v>
      </c>
      <c r="D56" s="8">
        <v>25.88</v>
      </c>
      <c r="E56" s="8">
        <v>20.420000000000002</v>
      </c>
    </row>
    <row r="57" spans="1:5" x14ac:dyDescent="0.2">
      <c r="A57" s="4" t="s">
        <v>62</v>
      </c>
      <c r="B57" s="8">
        <v>14265.539999999999</v>
      </c>
      <c r="C57" s="8">
        <v>548.67628000000002</v>
      </c>
      <c r="D57" s="8">
        <v>125.89</v>
      </c>
      <c r="E57" s="8">
        <v>99.25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7.09</v>
      </c>
      <c r="C60" s="7">
        <v>0.27260000000000001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101.4</v>
      </c>
      <c r="C61" s="7">
        <v>3.9</v>
      </c>
      <c r="D61" s="7">
        <v>0.89</v>
      </c>
      <c r="E61" s="7">
        <v>0.71</v>
      </c>
    </row>
    <row r="62" spans="1:5" x14ac:dyDescent="0.2">
      <c r="A62" s="4" t="s">
        <v>66</v>
      </c>
      <c r="B62" s="8">
        <v>108.49000000000001</v>
      </c>
      <c r="C62" s="8">
        <v>4.1726000000000001</v>
      </c>
      <c r="D62" s="8">
        <v>0.95</v>
      </c>
      <c r="E62" s="8">
        <v>0.76</v>
      </c>
    </row>
    <row r="63" spans="1:5" x14ac:dyDescent="0.2">
      <c r="A63" s="4" t="s">
        <v>67</v>
      </c>
      <c r="B63" s="8">
        <v>14374.029999999999</v>
      </c>
      <c r="C63" s="8">
        <v>552.84888000000001</v>
      </c>
      <c r="D63" s="8">
        <v>126.84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</v>
      </c>
      <c r="B2" s="2"/>
      <c r="C2" s="2"/>
      <c r="D2" s="2"/>
      <c r="E2" s="2"/>
    </row>
    <row r="3" spans="1:5" x14ac:dyDescent="0.2">
      <c r="A3" s="1" t="s">
        <v>72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73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11506.25</v>
      </c>
      <c r="C16" s="7">
        <v>261.50569000000002</v>
      </c>
      <c r="D16" s="7">
        <v>36.99</v>
      </c>
      <c r="E16" s="7">
        <v>35.92</v>
      </c>
    </row>
    <row r="17" spans="1:5" x14ac:dyDescent="0.2">
      <c r="A17" s="5" t="s">
        <v>23</v>
      </c>
      <c r="B17" s="7">
        <v>88</v>
      </c>
      <c r="C17" s="7">
        <v>2</v>
      </c>
      <c r="D17" s="7">
        <v>0.28000000000000003</v>
      </c>
      <c r="E17" s="7">
        <v>0.27</v>
      </c>
    </row>
    <row r="18" spans="1:5" x14ac:dyDescent="0.2">
      <c r="A18" s="5" t="s">
        <v>24</v>
      </c>
      <c r="B18" s="7">
        <v>9000</v>
      </c>
      <c r="C18" s="7">
        <v>204.54544999999999</v>
      </c>
      <c r="D18" s="7">
        <v>28.93</v>
      </c>
      <c r="E18" s="7">
        <v>28.1</v>
      </c>
    </row>
    <row r="19" spans="1:5" x14ac:dyDescent="0.2">
      <c r="A19" s="5" t="s">
        <v>25</v>
      </c>
      <c r="B19" s="7">
        <v>6556.96</v>
      </c>
      <c r="C19" s="7">
        <v>149.02182999999999</v>
      </c>
      <c r="D19" s="7">
        <v>21.08</v>
      </c>
      <c r="E19" s="7">
        <v>20.47</v>
      </c>
    </row>
    <row r="20" spans="1:5" x14ac:dyDescent="0.2">
      <c r="A20" s="5" t="s">
        <v>26</v>
      </c>
      <c r="B20" s="7">
        <v>2051.84</v>
      </c>
      <c r="C20" s="7">
        <v>46.632739999999998</v>
      </c>
      <c r="D20" s="7">
        <v>6.6</v>
      </c>
      <c r="E20" s="7">
        <v>6.41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29203.05</v>
      </c>
      <c r="C27" s="8">
        <v>663.70570999999995</v>
      </c>
      <c r="D27" s="8">
        <v>93.88</v>
      </c>
      <c r="E27" s="8">
        <v>91.17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876.09</v>
      </c>
      <c r="C30" s="7">
        <v>19.91114</v>
      </c>
      <c r="D30" s="7">
        <v>2.82</v>
      </c>
      <c r="E30" s="7">
        <v>2.73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759</v>
      </c>
      <c r="C38" s="7">
        <v>17.25</v>
      </c>
      <c r="D38" s="7">
        <v>2.44</v>
      </c>
      <c r="E38" s="7">
        <v>2.37</v>
      </c>
    </row>
    <row r="39" spans="1:5" x14ac:dyDescent="0.2">
      <c r="A39" s="4" t="s">
        <v>45</v>
      </c>
      <c r="B39" s="8">
        <v>1635.0900000000001</v>
      </c>
      <c r="C39" s="8">
        <v>37.161140000000003</v>
      </c>
      <c r="D39" s="8">
        <v>5.26</v>
      </c>
      <c r="E39" s="8">
        <v>5.0999999999999996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268.33</v>
      </c>
      <c r="C41" s="7">
        <v>6.1</v>
      </c>
      <c r="D41" s="7">
        <v>0.86</v>
      </c>
      <c r="E41" s="7">
        <v>0.84</v>
      </c>
    </row>
    <row r="42" spans="1:5" x14ac:dyDescent="0.2">
      <c r="A42" s="4" t="s">
        <v>48</v>
      </c>
      <c r="B42" s="8">
        <v>268.33</v>
      </c>
      <c r="C42" s="8">
        <v>6.1</v>
      </c>
      <c r="D42" s="8">
        <v>0.86</v>
      </c>
      <c r="E42" s="8">
        <v>0.84</v>
      </c>
    </row>
    <row r="43" spans="1:5" x14ac:dyDescent="0.2">
      <c r="A43" s="4" t="s">
        <v>49</v>
      </c>
      <c r="B43" s="8">
        <v>31106.47</v>
      </c>
      <c r="C43" s="8">
        <v>706.96685000000002</v>
      </c>
      <c r="D43" s="8">
        <v>100</v>
      </c>
      <c r="E43" s="8">
        <v>97.11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767.5</v>
      </c>
      <c r="C45" s="7">
        <v>17.443180000000002</v>
      </c>
      <c r="D45" s="7">
        <v>2.4700000000000002</v>
      </c>
      <c r="E45" s="7">
        <v>2.4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767.5</v>
      </c>
      <c r="C48" s="8">
        <v>17.443180000000002</v>
      </c>
      <c r="D48" s="8">
        <v>2.4700000000000002</v>
      </c>
      <c r="E48" s="8">
        <v>2.4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40.119999999999997</v>
      </c>
      <c r="C51" s="7">
        <v>0.91180000000000005</v>
      </c>
      <c r="D51" s="7">
        <v>0.13</v>
      </c>
      <c r="E51" s="7">
        <v>0.13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40.119999999999997</v>
      </c>
      <c r="C54" s="8">
        <v>0.91180000000000005</v>
      </c>
      <c r="D54" s="8">
        <v>0.13</v>
      </c>
      <c r="E54" s="8">
        <v>0.13</v>
      </c>
    </row>
    <row r="55" spans="1:5" x14ac:dyDescent="0.2">
      <c r="A55" s="4" t="s">
        <v>61</v>
      </c>
      <c r="B55" s="8">
        <v>807.62</v>
      </c>
      <c r="C55" s="8">
        <v>18.354980000000001</v>
      </c>
      <c r="D55" s="8">
        <v>2.6</v>
      </c>
      <c r="E55" s="8">
        <v>2.5299999999999998</v>
      </c>
    </row>
    <row r="56" spans="1:5" x14ac:dyDescent="0.2">
      <c r="A56" s="4" t="s">
        <v>62</v>
      </c>
      <c r="B56" s="8">
        <v>31914.09</v>
      </c>
      <c r="C56" s="8">
        <v>725.32182999999998</v>
      </c>
      <c r="D56" s="8">
        <v>102.6</v>
      </c>
      <c r="E56" s="8">
        <v>99.64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119.71</v>
      </c>
      <c r="C59" s="7">
        <v>2.7206100000000002</v>
      </c>
      <c r="D59" s="7">
        <v>0.38</v>
      </c>
      <c r="E59" s="7">
        <v>0.37</v>
      </c>
    </row>
    <row r="60" spans="1:5" x14ac:dyDescent="0.2">
      <c r="A60" s="4" t="s">
        <v>66</v>
      </c>
      <c r="B60" s="8">
        <v>119.71</v>
      </c>
      <c r="C60" s="8">
        <v>2.7206100000000002</v>
      </c>
      <c r="D60" s="8">
        <v>0.38</v>
      </c>
      <c r="E60" s="8">
        <v>0.37</v>
      </c>
    </row>
    <row r="61" spans="1:5" x14ac:dyDescent="0.2">
      <c r="A61" s="4" t="s">
        <v>67</v>
      </c>
      <c r="B61" s="8">
        <v>32033.8</v>
      </c>
      <c r="C61" s="8">
        <v>728.04244000000006</v>
      </c>
      <c r="D61" s="8">
        <v>102.98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224</v>
      </c>
      <c r="B2" s="2"/>
      <c r="C2" s="2"/>
      <c r="D2" s="2"/>
      <c r="E2" s="2"/>
    </row>
    <row r="3" spans="1:5" x14ac:dyDescent="0.2">
      <c r="A3" s="1" t="s">
        <v>225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226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0.11</v>
      </c>
      <c r="C12" s="7">
        <v>3.2399999999999998E-3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542.52</v>
      </c>
      <c r="C14" s="7">
        <v>15.95646</v>
      </c>
      <c r="D14" s="7">
        <v>3.78</v>
      </c>
      <c r="E14" s="7">
        <v>3.22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8390.5</v>
      </c>
      <c r="C16" s="7">
        <v>246.77941999999999</v>
      </c>
      <c r="D16" s="7">
        <v>58.39</v>
      </c>
      <c r="E16" s="7">
        <v>49.85</v>
      </c>
    </row>
    <row r="17" spans="1:5" x14ac:dyDescent="0.2">
      <c r="A17" s="5" t="s">
        <v>23</v>
      </c>
      <c r="B17" s="7">
        <v>132</v>
      </c>
      <c r="C17" s="7">
        <v>3.8823599999999998</v>
      </c>
      <c r="D17" s="7">
        <v>0.92</v>
      </c>
      <c r="E17" s="7">
        <v>0.78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3045.66</v>
      </c>
      <c r="C19" s="7">
        <v>89.578239999999994</v>
      </c>
      <c r="D19" s="7">
        <v>21.2</v>
      </c>
      <c r="E19" s="7">
        <v>18.100000000000001</v>
      </c>
    </row>
    <row r="20" spans="1:5" x14ac:dyDescent="0.2">
      <c r="A20" s="5" t="s">
        <v>26</v>
      </c>
      <c r="B20" s="7">
        <v>786.86</v>
      </c>
      <c r="C20" s="7">
        <v>23.142939999999999</v>
      </c>
      <c r="D20" s="7">
        <v>5.48</v>
      </c>
      <c r="E20" s="7">
        <v>4.68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119</v>
      </c>
      <c r="C23" s="7">
        <v>3.5</v>
      </c>
      <c r="D23" s="7">
        <v>0.83</v>
      </c>
      <c r="E23" s="7">
        <v>0.71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20.100000000000001</v>
      </c>
      <c r="C25" s="7">
        <v>0.59118000000000004</v>
      </c>
      <c r="D25" s="7">
        <v>0.14000000000000001</v>
      </c>
      <c r="E25" s="7">
        <v>0.12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13036.750000000002</v>
      </c>
      <c r="C27" s="8">
        <v>383.43383999999998</v>
      </c>
      <c r="D27" s="8">
        <v>90.74</v>
      </c>
      <c r="E27" s="8">
        <v>77.459999999999994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68</v>
      </c>
      <c r="C29" s="7">
        <v>2</v>
      </c>
      <c r="D29" s="7">
        <v>0.47</v>
      </c>
      <c r="E29" s="7">
        <v>0.4</v>
      </c>
    </row>
    <row r="30" spans="1:5" x14ac:dyDescent="0.2">
      <c r="A30" s="5" t="s">
        <v>36</v>
      </c>
      <c r="B30" s="7">
        <v>390.5</v>
      </c>
      <c r="C30" s="7">
        <v>11.485290000000001</v>
      </c>
      <c r="D30" s="7">
        <v>2.72</v>
      </c>
      <c r="E30" s="7">
        <v>2.3199999999999998</v>
      </c>
    </row>
    <row r="31" spans="1:5" x14ac:dyDescent="0.2">
      <c r="A31" s="5" t="s">
        <v>37</v>
      </c>
      <c r="B31" s="7">
        <v>66.88</v>
      </c>
      <c r="C31" s="7">
        <v>1.96706</v>
      </c>
      <c r="D31" s="7">
        <v>0.47</v>
      </c>
      <c r="E31" s="7">
        <v>0.4</v>
      </c>
    </row>
    <row r="32" spans="1:5" x14ac:dyDescent="0.2">
      <c r="A32" s="5" t="s">
        <v>38</v>
      </c>
      <c r="B32" s="7">
        <v>333.3</v>
      </c>
      <c r="C32" s="7">
        <v>9.8029399999999995</v>
      </c>
      <c r="D32" s="7">
        <v>2.3199999999999998</v>
      </c>
      <c r="E32" s="7">
        <v>1.98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313.26</v>
      </c>
      <c r="C38" s="7">
        <v>9.2135300000000004</v>
      </c>
      <c r="D38" s="7">
        <v>2.1800000000000002</v>
      </c>
      <c r="E38" s="7">
        <v>1.86</v>
      </c>
    </row>
    <row r="39" spans="1:5" x14ac:dyDescent="0.2">
      <c r="A39" s="4" t="s">
        <v>45</v>
      </c>
      <c r="B39" s="8">
        <v>1171.94</v>
      </c>
      <c r="C39" s="8">
        <v>34.468820000000001</v>
      </c>
      <c r="D39" s="8">
        <v>8.16</v>
      </c>
      <c r="E39" s="8">
        <v>6.96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160.79</v>
      </c>
      <c r="C41" s="7">
        <v>4.7300000000000004</v>
      </c>
      <c r="D41" s="7">
        <v>1.1200000000000001</v>
      </c>
      <c r="E41" s="7">
        <v>0.96</v>
      </c>
    </row>
    <row r="42" spans="1:5" x14ac:dyDescent="0.2">
      <c r="A42" s="4" t="s">
        <v>48</v>
      </c>
      <c r="B42" s="8">
        <v>160.79</v>
      </c>
      <c r="C42" s="8">
        <v>4.7300000000000004</v>
      </c>
      <c r="D42" s="8">
        <v>1.1200000000000001</v>
      </c>
      <c r="E42" s="8">
        <v>0.96</v>
      </c>
    </row>
    <row r="43" spans="1:5" x14ac:dyDescent="0.2">
      <c r="A43" s="4" t="s">
        <v>49</v>
      </c>
      <c r="B43" s="8">
        <v>14369.480000000003</v>
      </c>
      <c r="C43" s="8">
        <v>422.63265999999999</v>
      </c>
      <c r="D43" s="8">
        <v>100.02</v>
      </c>
      <c r="E43" s="8">
        <v>85.38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209.93</v>
      </c>
      <c r="C45" s="7">
        <v>6.17441</v>
      </c>
      <c r="D45" s="7">
        <v>1.46</v>
      </c>
      <c r="E45" s="7">
        <v>1.25</v>
      </c>
    </row>
    <row r="46" spans="1:5" x14ac:dyDescent="0.2">
      <c r="A46" s="5" t="s">
        <v>52</v>
      </c>
      <c r="B46" s="7">
        <v>1.0900000000000001</v>
      </c>
      <c r="C46" s="7">
        <v>3.2000000000000001E-2</v>
      </c>
      <c r="D46" s="7">
        <v>0.01</v>
      </c>
      <c r="E46" s="7">
        <v>0.01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1413.12</v>
      </c>
      <c r="C48" s="7">
        <v>41.562269999999998</v>
      </c>
      <c r="D48" s="7">
        <v>9.83</v>
      </c>
      <c r="E48" s="7">
        <v>8.4</v>
      </c>
    </row>
    <row r="49" spans="1:5" x14ac:dyDescent="0.2">
      <c r="A49" s="4" t="s">
        <v>54</v>
      </c>
      <c r="B49" s="8">
        <v>1624.1399999999999</v>
      </c>
      <c r="C49" s="8">
        <v>47.768680000000003</v>
      </c>
      <c r="D49" s="8">
        <v>11.3</v>
      </c>
      <c r="E49" s="8">
        <v>9.66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198.56</v>
      </c>
      <c r="C51" s="7">
        <v>5.8399599999999996</v>
      </c>
      <c r="D51" s="7">
        <v>1.38</v>
      </c>
      <c r="E51" s="7">
        <v>1.18</v>
      </c>
    </row>
    <row r="52" spans="1:5" x14ac:dyDescent="0.2">
      <c r="A52" s="5" t="s">
        <v>83</v>
      </c>
      <c r="B52" s="7">
        <v>60.18</v>
      </c>
      <c r="C52" s="7">
        <v>1.76996</v>
      </c>
      <c r="D52" s="7">
        <v>0.42</v>
      </c>
      <c r="E52" s="7">
        <v>0.36</v>
      </c>
    </row>
    <row r="53" spans="1:5" x14ac:dyDescent="0.2">
      <c r="A53" s="5" t="s">
        <v>84</v>
      </c>
      <c r="B53" s="7">
        <v>0.05</v>
      </c>
      <c r="C53" s="7">
        <v>1.5200000000000001E-3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258.79000000000002</v>
      </c>
      <c r="C55" s="8">
        <v>7.61144</v>
      </c>
      <c r="D55" s="8">
        <v>1.8</v>
      </c>
      <c r="E55" s="8">
        <v>1.54</v>
      </c>
    </row>
    <row r="56" spans="1:5" x14ac:dyDescent="0.2">
      <c r="A56" s="4" t="s">
        <v>61</v>
      </c>
      <c r="B56" s="8">
        <v>1882.9299999999998</v>
      </c>
      <c r="C56" s="8">
        <v>55.380119999999998</v>
      </c>
      <c r="D56" s="8">
        <v>13.1</v>
      </c>
      <c r="E56" s="8">
        <v>11.2</v>
      </c>
    </row>
    <row r="57" spans="1:5" x14ac:dyDescent="0.2">
      <c r="A57" s="4" t="s">
        <v>62</v>
      </c>
      <c r="B57" s="8">
        <v>16252.410000000003</v>
      </c>
      <c r="C57" s="8">
        <v>478.01278000000002</v>
      </c>
      <c r="D57" s="8">
        <v>113.12</v>
      </c>
      <c r="E57" s="8">
        <v>96.58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0.12</v>
      </c>
      <c r="C59" s="7">
        <v>3.4199999999999999E-3</v>
      </c>
      <c r="D59" s="7">
        <v>0</v>
      </c>
      <c r="E59" s="7">
        <v>0</v>
      </c>
    </row>
    <row r="60" spans="1:5" x14ac:dyDescent="0.2">
      <c r="A60" s="5" t="s">
        <v>87</v>
      </c>
      <c r="B60" s="7">
        <v>11.94</v>
      </c>
      <c r="C60" s="7">
        <v>0.35120000000000001</v>
      </c>
      <c r="D60" s="7">
        <v>0.08</v>
      </c>
      <c r="E60" s="7">
        <v>7.0000000000000007E-2</v>
      </c>
    </row>
    <row r="61" spans="1:5" x14ac:dyDescent="0.2">
      <c r="A61" s="5" t="s">
        <v>88</v>
      </c>
      <c r="B61" s="7">
        <v>566.15</v>
      </c>
      <c r="C61" s="7">
        <v>16.65147</v>
      </c>
      <c r="D61" s="7">
        <v>3.94</v>
      </c>
      <c r="E61" s="7">
        <v>3.36</v>
      </c>
    </row>
    <row r="62" spans="1:5" x14ac:dyDescent="0.2">
      <c r="A62" s="4" t="s">
        <v>66</v>
      </c>
      <c r="B62" s="8">
        <v>578.21</v>
      </c>
      <c r="C62" s="8">
        <v>17.00609</v>
      </c>
      <c r="D62" s="8">
        <v>4.0199999999999996</v>
      </c>
      <c r="E62" s="8">
        <v>3.43</v>
      </c>
    </row>
    <row r="63" spans="1:5" x14ac:dyDescent="0.2">
      <c r="A63" s="4" t="s">
        <v>67</v>
      </c>
      <c r="B63" s="8">
        <v>16830.620000000003</v>
      </c>
      <c r="C63" s="8">
        <v>495.01886999999999</v>
      </c>
      <c r="D63" s="8">
        <v>117.14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227</v>
      </c>
      <c r="B2" s="2"/>
      <c r="C2" s="2"/>
      <c r="D2" s="2"/>
      <c r="E2" s="2"/>
    </row>
    <row r="3" spans="1:5" x14ac:dyDescent="0.2">
      <c r="A3" s="1" t="s">
        <v>228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229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434.86</v>
      </c>
      <c r="C12" s="7">
        <v>5.9980799999999999</v>
      </c>
      <c r="D12" s="7">
        <v>2.78</v>
      </c>
      <c r="E12" s="7">
        <v>2.4900000000000002</v>
      </c>
    </row>
    <row r="13" spans="1:5" x14ac:dyDescent="0.2">
      <c r="A13" s="5" t="s">
        <v>19</v>
      </c>
      <c r="B13" s="7">
        <v>46.15</v>
      </c>
      <c r="C13" s="7">
        <v>0.63654999999999995</v>
      </c>
      <c r="D13" s="7">
        <v>0.3</v>
      </c>
      <c r="E13" s="7">
        <v>0.26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4712.8</v>
      </c>
      <c r="C16" s="7">
        <v>65.004140000000007</v>
      </c>
      <c r="D16" s="7">
        <v>30.18</v>
      </c>
      <c r="E16" s="7">
        <v>27.01</v>
      </c>
    </row>
    <row r="17" spans="1:5" x14ac:dyDescent="0.2">
      <c r="A17" s="5" t="s">
        <v>23</v>
      </c>
      <c r="B17" s="7">
        <v>132</v>
      </c>
      <c r="C17" s="7">
        <v>1.8206800000000001</v>
      </c>
      <c r="D17" s="7">
        <v>0.85</v>
      </c>
      <c r="E17" s="7">
        <v>0.76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5667.83</v>
      </c>
      <c r="C19" s="7">
        <v>78.176959999999994</v>
      </c>
      <c r="D19" s="7">
        <v>36.299999999999997</v>
      </c>
      <c r="E19" s="7">
        <v>32.479999999999997</v>
      </c>
    </row>
    <row r="20" spans="1:5" x14ac:dyDescent="0.2">
      <c r="A20" s="5" t="s">
        <v>26</v>
      </c>
      <c r="B20" s="7">
        <v>775.25</v>
      </c>
      <c r="C20" s="7">
        <v>10.69312</v>
      </c>
      <c r="D20" s="7">
        <v>4.96</v>
      </c>
      <c r="E20" s="7">
        <v>4.4400000000000004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4.2</v>
      </c>
      <c r="C24" s="7">
        <v>5.7930000000000002E-2</v>
      </c>
      <c r="D24" s="7">
        <v>0.03</v>
      </c>
      <c r="E24" s="7">
        <v>0.02</v>
      </c>
    </row>
    <row r="25" spans="1:5" x14ac:dyDescent="0.2">
      <c r="A25" s="5" t="s">
        <v>31</v>
      </c>
      <c r="B25" s="7">
        <v>12</v>
      </c>
      <c r="C25" s="7">
        <v>0.16552</v>
      </c>
      <c r="D25" s="7">
        <v>0.08</v>
      </c>
      <c r="E25" s="7">
        <v>7.0000000000000007E-2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11785.09</v>
      </c>
      <c r="C27" s="8">
        <v>162.55297999999999</v>
      </c>
      <c r="D27" s="8">
        <v>75.48</v>
      </c>
      <c r="E27" s="8">
        <v>67.53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353.55</v>
      </c>
      <c r="C30" s="7">
        <v>4.8765499999999999</v>
      </c>
      <c r="D30" s="7">
        <v>2.2599999999999998</v>
      </c>
      <c r="E30" s="7">
        <v>2.0299999999999998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2550</v>
      </c>
      <c r="C32" s="7">
        <v>35.172409999999999</v>
      </c>
      <c r="D32" s="7">
        <v>16.329999999999998</v>
      </c>
      <c r="E32" s="7">
        <v>14.61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85</v>
      </c>
      <c r="C37" s="7">
        <v>1.17241</v>
      </c>
      <c r="D37" s="7">
        <v>0.54</v>
      </c>
      <c r="E37" s="7">
        <v>0.49</v>
      </c>
    </row>
    <row r="38" spans="1:5" x14ac:dyDescent="0.2">
      <c r="A38" s="5" t="s">
        <v>44</v>
      </c>
      <c r="B38" s="7">
        <v>462.4</v>
      </c>
      <c r="C38" s="7">
        <v>6.3779300000000001</v>
      </c>
      <c r="D38" s="7">
        <v>2.96</v>
      </c>
      <c r="E38" s="7">
        <v>2.65</v>
      </c>
    </row>
    <row r="39" spans="1:5" x14ac:dyDescent="0.2">
      <c r="A39" s="4" t="s">
        <v>45</v>
      </c>
      <c r="B39" s="8">
        <v>3450.9500000000003</v>
      </c>
      <c r="C39" s="8">
        <v>47.599299999999999</v>
      </c>
      <c r="D39" s="8">
        <v>22.09</v>
      </c>
      <c r="E39" s="8">
        <v>19.78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379.42</v>
      </c>
      <c r="C41" s="7">
        <v>5.23</v>
      </c>
      <c r="D41" s="7">
        <v>2.4300000000000002</v>
      </c>
      <c r="E41" s="7">
        <v>2.17</v>
      </c>
    </row>
    <row r="42" spans="1:5" x14ac:dyDescent="0.2">
      <c r="A42" s="4" t="s">
        <v>48</v>
      </c>
      <c r="B42" s="8">
        <v>379.42</v>
      </c>
      <c r="C42" s="8">
        <v>5.23</v>
      </c>
      <c r="D42" s="8">
        <v>2.4300000000000002</v>
      </c>
      <c r="E42" s="8">
        <v>2.17</v>
      </c>
    </row>
    <row r="43" spans="1:5" x14ac:dyDescent="0.2">
      <c r="A43" s="4" t="s">
        <v>49</v>
      </c>
      <c r="B43" s="8">
        <v>15615.460000000001</v>
      </c>
      <c r="C43" s="8">
        <v>215.38228000000001</v>
      </c>
      <c r="D43" s="8">
        <v>100</v>
      </c>
      <c r="E43" s="8">
        <v>89.48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15.4</v>
      </c>
      <c r="C45" s="7">
        <v>0.21240999999999999</v>
      </c>
      <c r="D45" s="7">
        <v>0.1</v>
      </c>
      <c r="E45" s="7">
        <v>0.09</v>
      </c>
    </row>
    <row r="46" spans="1:5" x14ac:dyDescent="0.2">
      <c r="A46" s="5" t="s">
        <v>52</v>
      </c>
      <c r="B46" s="7">
        <v>53.11</v>
      </c>
      <c r="C46" s="7">
        <v>0.73248000000000002</v>
      </c>
      <c r="D46" s="7">
        <v>0.34</v>
      </c>
      <c r="E46" s="7">
        <v>0.3</v>
      </c>
    </row>
    <row r="47" spans="1:5" x14ac:dyDescent="0.2">
      <c r="A47" s="5" t="s">
        <v>53</v>
      </c>
      <c r="B47" s="7">
        <v>87.22</v>
      </c>
      <c r="C47" s="7">
        <v>1.2031000000000001</v>
      </c>
      <c r="D47" s="7">
        <v>0.56000000000000005</v>
      </c>
      <c r="E47" s="7">
        <v>0.5</v>
      </c>
    </row>
    <row r="48" spans="1:5" x14ac:dyDescent="0.2">
      <c r="A48" s="5" t="s">
        <v>81</v>
      </c>
      <c r="B48" s="7">
        <v>1007.11</v>
      </c>
      <c r="C48" s="7">
        <v>13.891220000000001</v>
      </c>
      <c r="D48" s="7">
        <v>6.45</v>
      </c>
      <c r="E48" s="7">
        <v>5.77</v>
      </c>
    </row>
    <row r="49" spans="1:5" x14ac:dyDescent="0.2">
      <c r="A49" s="4" t="s">
        <v>54</v>
      </c>
      <c r="B49" s="8">
        <v>1162.8399999999999</v>
      </c>
      <c r="C49" s="8">
        <v>16.039210000000001</v>
      </c>
      <c r="D49" s="8">
        <v>7.45</v>
      </c>
      <c r="E49" s="8">
        <v>6.66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39.4</v>
      </c>
      <c r="C51" s="7">
        <v>0.54344999999999999</v>
      </c>
      <c r="D51" s="7">
        <v>0.25</v>
      </c>
      <c r="E51" s="7">
        <v>0.23</v>
      </c>
    </row>
    <row r="52" spans="1:5" x14ac:dyDescent="0.2">
      <c r="A52" s="5" t="s">
        <v>83</v>
      </c>
      <c r="B52" s="7">
        <v>60.18</v>
      </c>
      <c r="C52" s="7">
        <v>0.83004999999999995</v>
      </c>
      <c r="D52" s="7">
        <v>0.39</v>
      </c>
      <c r="E52" s="7">
        <v>0.34</v>
      </c>
    </row>
    <row r="53" spans="1:5" x14ac:dyDescent="0.2">
      <c r="A53" s="5" t="s">
        <v>84</v>
      </c>
      <c r="B53" s="7">
        <v>9.0399999999999991</v>
      </c>
      <c r="C53" s="7">
        <v>0.12467</v>
      </c>
      <c r="D53" s="7">
        <v>0.06</v>
      </c>
      <c r="E53" s="7">
        <v>0.05</v>
      </c>
    </row>
    <row r="54" spans="1:5" x14ac:dyDescent="0.2">
      <c r="A54" s="5" t="s">
        <v>85</v>
      </c>
      <c r="B54" s="7">
        <v>431.38</v>
      </c>
      <c r="C54" s="7">
        <v>5.95</v>
      </c>
      <c r="D54" s="7">
        <v>2.76</v>
      </c>
      <c r="E54" s="7">
        <v>2.4700000000000002</v>
      </c>
    </row>
    <row r="55" spans="1:5" x14ac:dyDescent="0.2">
      <c r="A55" s="4" t="s">
        <v>60</v>
      </c>
      <c r="B55" s="8">
        <v>540</v>
      </c>
      <c r="C55" s="8">
        <v>7.4481700000000002</v>
      </c>
      <c r="D55" s="8">
        <v>3.46</v>
      </c>
      <c r="E55" s="8">
        <v>3.09</v>
      </c>
    </row>
    <row r="56" spans="1:5" x14ac:dyDescent="0.2">
      <c r="A56" s="4" t="s">
        <v>61</v>
      </c>
      <c r="B56" s="8">
        <v>1702.84</v>
      </c>
      <c r="C56" s="8">
        <v>23.487380000000002</v>
      </c>
      <c r="D56" s="8">
        <v>10.91</v>
      </c>
      <c r="E56" s="8">
        <v>9.75</v>
      </c>
    </row>
    <row r="57" spans="1:5" x14ac:dyDescent="0.2">
      <c r="A57" s="4" t="s">
        <v>62</v>
      </c>
      <c r="B57" s="8">
        <v>17318.3</v>
      </c>
      <c r="C57" s="8">
        <v>238.86966000000001</v>
      </c>
      <c r="D57" s="8">
        <v>110.91</v>
      </c>
      <c r="E57" s="8">
        <v>99.23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20.37</v>
      </c>
      <c r="C59" s="7">
        <v>0.28092</v>
      </c>
      <c r="D59" s="7">
        <v>0.13</v>
      </c>
      <c r="E59" s="7">
        <v>0.12</v>
      </c>
    </row>
    <row r="60" spans="1:5" x14ac:dyDescent="0.2">
      <c r="A60" s="5" t="s">
        <v>87</v>
      </c>
      <c r="B60" s="7">
        <v>8.51</v>
      </c>
      <c r="C60" s="7">
        <v>0.11738</v>
      </c>
      <c r="D60" s="7">
        <v>0.05</v>
      </c>
      <c r="E60" s="7">
        <v>0.05</v>
      </c>
    </row>
    <row r="61" spans="1:5" x14ac:dyDescent="0.2">
      <c r="A61" s="5" t="s">
        <v>88</v>
      </c>
      <c r="B61" s="7">
        <v>101.4</v>
      </c>
      <c r="C61" s="7">
        <v>1.39862</v>
      </c>
      <c r="D61" s="7">
        <v>0.65</v>
      </c>
      <c r="E61" s="7">
        <v>0.57999999999999996</v>
      </c>
    </row>
    <row r="62" spans="1:5" x14ac:dyDescent="0.2">
      <c r="A62" s="4" t="s">
        <v>66</v>
      </c>
      <c r="B62" s="8">
        <v>130.28</v>
      </c>
      <c r="C62" s="8">
        <v>1.7969200000000001</v>
      </c>
      <c r="D62" s="8">
        <v>0.83</v>
      </c>
      <c r="E62" s="8">
        <v>0.75</v>
      </c>
    </row>
    <row r="63" spans="1:5" x14ac:dyDescent="0.2">
      <c r="A63" s="4" t="s">
        <v>67</v>
      </c>
      <c r="B63" s="8">
        <v>17448.579999999998</v>
      </c>
      <c r="C63" s="8">
        <v>240.66658000000001</v>
      </c>
      <c r="D63" s="8">
        <v>111.74</v>
      </c>
      <c r="E63" s="8">
        <v>99.98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227</v>
      </c>
      <c r="B2" s="2"/>
      <c r="C2" s="2"/>
      <c r="D2" s="2"/>
      <c r="E2" s="2"/>
    </row>
    <row r="3" spans="1:5" x14ac:dyDescent="0.2">
      <c r="A3" s="1" t="s">
        <v>230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231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1041.96</v>
      </c>
      <c r="C13" s="7">
        <v>17.366</v>
      </c>
      <c r="D13" s="7">
        <v>5.16</v>
      </c>
      <c r="E13" s="7">
        <v>4.7300000000000004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7236</v>
      </c>
      <c r="C16" s="7">
        <v>120.6</v>
      </c>
      <c r="D16" s="7">
        <v>35.869999999999997</v>
      </c>
      <c r="E16" s="7">
        <v>32.869999999999997</v>
      </c>
    </row>
    <row r="17" spans="1:5" x14ac:dyDescent="0.2">
      <c r="A17" s="5" t="s">
        <v>23</v>
      </c>
      <c r="B17" s="7">
        <v>132</v>
      </c>
      <c r="C17" s="7">
        <v>2.2000000000000002</v>
      </c>
      <c r="D17" s="7">
        <v>0.65</v>
      </c>
      <c r="E17" s="7">
        <v>0.6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6322.8</v>
      </c>
      <c r="C19" s="7">
        <v>105.38</v>
      </c>
      <c r="D19" s="7">
        <v>31.34</v>
      </c>
      <c r="E19" s="7">
        <v>28.73</v>
      </c>
    </row>
    <row r="20" spans="1:5" x14ac:dyDescent="0.2">
      <c r="A20" s="5" t="s">
        <v>26</v>
      </c>
      <c r="B20" s="7">
        <v>526.36</v>
      </c>
      <c r="C20" s="7">
        <v>8.7726699999999997</v>
      </c>
      <c r="D20" s="7">
        <v>2.61</v>
      </c>
      <c r="E20" s="7">
        <v>2.39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430</v>
      </c>
      <c r="C23" s="7">
        <v>7.1666699999999999</v>
      </c>
      <c r="D23" s="7">
        <v>2.13</v>
      </c>
      <c r="E23" s="7">
        <v>1.95</v>
      </c>
    </row>
    <row r="24" spans="1:5" x14ac:dyDescent="0.2">
      <c r="A24" s="5" t="s">
        <v>30</v>
      </c>
      <c r="B24" s="7">
        <v>40</v>
      </c>
      <c r="C24" s="7">
        <v>0.66666999999999998</v>
      </c>
      <c r="D24" s="7">
        <v>0.2</v>
      </c>
      <c r="E24" s="7">
        <v>0.18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15729.119999999999</v>
      </c>
      <c r="C27" s="8">
        <v>262.15201000000002</v>
      </c>
      <c r="D27" s="8">
        <v>77.959999999999994</v>
      </c>
      <c r="E27" s="8">
        <v>71.45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471.87</v>
      </c>
      <c r="C30" s="7">
        <v>7.8644999999999996</v>
      </c>
      <c r="D30" s="7">
        <v>2.34</v>
      </c>
      <c r="E30" s="7">
        <v>2.14</v>
      </c>
    </row>
    <row r="31" spans="1:5" x14ac:dyDescent="0.2">
      <c r="A31" s="5" t="s">
        <v>37</v>
      </c>
      <c r="B31" s="7">
        <v>111.57</v>
      </c>
      <c r="C31" s="7">
        <v>1.8594999999999999</v>
      </c>
      <c r="D31" s="7">
        <v>0.55000000000000004</v>
      </c>
      <c r="E31" s="7">
        <v>0.51</v>
      </c>
    </row>
    <row r="32" spans="1:5" x14ac:dyDescent="0.2">
      <c r="A32" s="5" t="s">
        <v>38</v>
      </c>
      <c r="B32" s="7">
        <v>2533.02</v>
      </c>
      <c r="C32" s="7">
        <v>42.216999999999999</v>
      </c>
      <c r="D32" s="7">
        <v>12.56</v>
      </c>
      <c r="E32" s="7">
        <v>11.51</v>
      </c>
    </row>
    <row r="33" spans="1:5" x14ac:dyDescent="0.2">
      <c r="A33" s="5" t="s">
        <v>39</v>
      </c>
      <c r="B33" s="7">
        <v>314.58</v>
      </c>
      <c r="C33" s="7">
        <v>5.2430000000000003</v>
      </c>
      <c r="D33" s="7">
        <v>1.56</v>
      </c>
      <c r="E33" s="7">
        <v>1.43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314.58</v>
      </c>
      <c r="C35" s="7">
        <v>5.2430000000000003</v>
      </c>
      <c r="D35" s="7">
        <v>1.56</v>
      </c>
      <c r="E35" s="7">
        <v>1.43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379.95</v>
      </c>
      <c r="C38" s="7">
        <v>6.3324999999999996</v>
      </c>
      <c r="D38" s="7">
        <v>1.88</v>
      </c>
      <c r="E38" s="7">
        <v>1.73</v>
      </c>
    </row>
    <row r="39" spans="1:5" x14ac:dyDescent="0.2">
      <c r="A39" s="4" t="s">
        <v>45</v>
      </c>
      <c r="B39" s="8">
        <v>4125.57</v>
      </c>
      <c r="C39" s="8">
        <v>68.759500000000003</v>
      </c>
      <c r="D39" s="8">
        <v>20.45</v>
      </c>
      <c r="E39" s="8">
        <v>18.75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319.55</v>
      </c>
      <c r="C41" s="7">
        <v>5.33</v>
      </c>
      <c r="D41" s="7">
        <v>1.58</v>
      </c>
      <c r="E41" s="7">
        <v>1.45</v>
      </c>
    </row>
    <row r="42" spans="1:5" x14ac:dyDescent="0.2">
      <c r="A42" s="4" t="s">
        <v>48</v>
      </c>
      <c r="B42" s="8">
        <v>319.55</v>
      </c>
      <c r="C42" s="8">
        <v>5.33</v>
      </c>
      <c r="D42" s="8">
        <v>1.58</v>
      </c>
      <c r="E42" s="8">
        <v>1.45</v>
      </c>
    </row>
    <row r="43" spans="1:5" x14ac:dyDescent="0.2">
      <c r="A43" s="4" t="s">
        <v>49</v>
      </c>
      <c r="B43" s="8">
        <v>20174.239999999998</v>
      </c>
      <c r="C43" s="8">
        <v>336.24151000000001</v>
      </c>
      <c r="D43" s="8">
        <v>99.99</v>
      </c>
      <c r="E43" s="8">
        <v>91.65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85.71</v>
      </c>
      <c r="C47" s="7">
        <v>1.4285699999999999</v>
      </c>
      <c r="D47" s="7">
        <v>0.42</v>
      </c>
      <c r="E47" s="7">
        <v>0.39</v>
      </c>
    </row>
    <row r="48" spans="1:5" x14ac:dyDescent="0.2">
      <c r="A48" s="5" t="s">
        <v>81</v>
      </c>
      <c r="B48" s="7">
        <v>1100.3699999999999</v>
      </c>
      <c r="C48" s="7">
        <v>18.33942</v>
      </c>
      <c r="D48" s="7">
        <v>5.45</v>
      </c>
      <c r="E48" s="7">
        <v>5</v>
      </c>
    </row>
    <row r="49" spans="1:5" x14ac:dyDescent="0.2">
      <c r="A49" s="4" t="s">
        <v>54</v>
      </c>
      <c r="B49" s="8">
        <v>1186.08</v>
      </c>
      <c r="C49" s="8">
        <v>19.767990000000001</v>
      </c>
      <c r="D49" s="8">
        <v>5.87</v>
      </c>
      <c r="E49" s="8">
        <v>5.39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278.57</v>
      </c>
      <c r="C51" s="7">
        <v>4.6428599999999998</v>
      </c>
      <c r="D51" s="7">
        <v>1.38</v>
      </c>
      <c r="E51" s="7">
        <v>1.27</v>
      </c>
    </row>
    <row r="52" spans="1:5" x14ac:dyDescent="0.2">
      <c r="A52" s="5" t="s">
        <v>83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84</v>
      </c>
      <c r="B53" s="7">
        <v>8.0399999999999991</v>
      </c>
      <c r="C53" s="7">
        <v>0.13392999999999999</v>
      </c>
      <c r="D53" s="7">
        <v>0.04</v>
      </c>
      <c r="E53" s="7">
        <v>0.04</v>
      </c>
    </row>
    <row r="54" spans="1:5" x14ac:dyDescent="0.2">
      <c r="A54" s="5" t="s">
        <v>85</v>
      </c>
      <c r="B54" s="7">
        <v>91.19</v>
      </c>
      <c r="C54" s="7">
        <v>1.5198100000000001</v>
      </c>
      <c r="D54" s="7">
        <v>0.45</v>
      </c>
      <c r="E54" s="7">
        <v>0.41</v>
      </c>
    </row>
    <row r="55" spans="1:5" x14ac:dyDescent="0.2">
      <c r="A55" s="4" t="s">
        <v>60</v>
      </c>
      <c r="B55" s="8">
        <v>377.79999999999995</v>
      </c>
      <c r="C55" s="8">
        <v>6.2965999999999998</v>
      </c>
      <c r="D55" s="8">
        <v>1.87</v>
      </c>
      <c r="E55" s="8">
        <v>1.72</v>
      </c>
    </row>
    <row r="56" spans="1:5" x14ac:dyDescent="0.2">
      <c r="A56" s="4" t="s">
        <v>61</v>
      </c>
      <c r="B56" s="8">
        <v>1563.8799999999999</v>
      </c>
      <c r="C56" s="8">
        <v>26.064589999999999</v>
      </c>
      <c r="D56" s="8">
        <v>7.74</v>
      </c>
      <c r="E56" s="8">
        <v>7.11</v>
      </c>
    </row>
    <row r="57" spans="1:5" x14ac:dyDescent="0.2">
      <c r="A57" s="4" t="s">
        <v>62</v>
      </c>
      <c r="B57" s="8">
        <v>21738.12</v>
      </c>
      <c r="C57" s="8">
        <v>362.30610000000001</v>
      </c>
      <c r="D57" s="8">
        <v>107.73</v>
      </c>
      <c r="E57" s="8">
        <v>98.76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18.11</v>
      </c>
      <c r="C59" s="7">
        <v>0.30179</v>
      </c>
      <c r="D59" s="7">
        <v>0.09</v>
      </c>
      <c r="E59" s="7">
        <v>0.08</v>
      </c>
    </row>
    <row r="60" spans="1:5" x14ac:dyDescent="0.2">
      <c r="A60" s="5" t="s">
        <v>87</v>
      </c>
      <c r="B60" s="7">
        <v>9.3000000000000007</v>
      </c>
      <c r="C60" s="7">
        <v>0.15497</v>
      </c>
      <c r="D60" s="7">
        <v>0.05</v>
      </c>
      <c r="E60" s="7">
        <v>0.04</v>
      </c>
    </row>
    <row r="61" spans="1:5" x14ac:dyDescent="0.2">
      <c r="A61" s="5" t="s">
        <v>88</v>
      </c>
      <c r="B61" s="7">
        <v>245.9</v>
      </c>
      <c r="C61" s="7">
        <v>4.0982500000000002</v>
      </c>
      <c r="D61" s="7">
        <v>1.22</v>
      </c>
      <c r="E61" s="7">
        <v>1.1200000000000001</v>
      </c>
    </row>
    <row r="62" spans="1:5" x14ac:dyDescent="0.2">
      <c r="A62" s="4" t="s">
        <v>66</v>
      </c>
      <c r="B62" s="8">
        <v>273.31</v>
      </c>
      <c r="C62" s="8">
        <v>4.5550100000000002</v>
      </c>
      <c r="D62" s="8">
        <v>1.36</v>
      </c>
      <c r="E62" s="8">
        <v>1.24</v>
      </c>
    </row>
    <row r="63" spans="1:5" x14ac:dyDescent="0.2">
      <c r="A63" s="4" t="s">
        <v>67</v>
      </c>
      <c r="B63" s="8">
        <v>22011.43</v>
      </c>
      <c r="C63" s="8">
        <v>366.86111</v>
      </c>
      <c r="D63" s="8">
        <v>109.09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227</v>
      </c>
      <c r="B2" s="2"/>
      <c r="C2" s="2"/>
      <c r="D2" s="2"/>
      <c r="E2" s="2"/>
    </row>
    <row r="3" spans="1:5" x14ac:dyDescent="0.2">
      <c r="A3" s="1" t="s">
        <v>232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231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2102.1999999999998</v>
      </c>
      <c r="C13" s="7">
        <v>35.036670000000001</v>
      </c>
      <c r="D13" s="7">
        <v>9.76</v>
      </c>
      <c r="E13" s="7">
        <v>8.51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6950</v>
      </c>
      <c r="C16" s="7">
        <v>115.83333</v>
      </c>
      <c r="D16" s="7">
        <v>32.26</v>
      </c>
      <c r="E16" s="7">
        <v>28.12</v>
      </c>
    </row>
    <row r="17" spans="1:5" x14ac:dyDescent="0.2">
      <c r="A17" s="5" t="s">
        <v>23</v>
      </c>
      <c r="B17" s="7">
        <v>132</v>
      </c>
      <c r="C17" s="7">
        <v>2.2000000000000002</v>
      </c>
      <c r="D17" s="7">
        <v>0.61</v>
      </c>
      <c r="E17" s="7">
        <v>0.53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6447.5</v>
      </c>
      <c r="C19" s="7">
        <v>107.45833</v>
      </c>
      <c r="D19" s="7">
        <v>29.93</v>
      </c>
      <c r="E19" s="7">
        <v>26.09</v>
      </c>
    </row>
    <row r="20" spans="1:5" x14ac:dyDescent="0.2">
      <c r="A20" s="5" t="s">
        <v>26</v>
      </c>
      <c r="B20" s="7">
        <v>1254.6600000000001</v>
      </c>
      <c r="C20" s="7">
        <v>20.911000000000001</v>
      </c>
      <c r="D20" s="7">
        <v>5.82</v>
      </c>
      <c r="E20" s="7">
        <v>5.08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162.16</v>
      </c>
      <c r="C23" s="7">
        <v>2.7026699999999999</v>
      </c>
      <c r="D23" s="7">
        <v>0.75</v>
      </c>
      <c r="E23" s="7">
        <v>0.66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17048.52</v>
      </c>
      <c r="C27" s="8">
        <v>284.142</v>
      </c>
      <c r="D27" s="8">
        <v>79.13</v>
      </c>
      <c r="E27" s="8">
        <v>68.989999999999995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511.46</v>
      </c>
      <c r="C30" s="7">
        <v>8.5243300000000009</v>
      </c>
      <c r="D30" s="7">
        <v>2.37</v>
      </c>
      <c r="E30" s="7">
        <v>2.0699999999999998</v>
      </c>
    </row>
    <row r="31" spans="1:5" x14ac:dyDescent="0.2">
      <c r="A31" s="5" t="s">
        <v>37</v>
      </c>
      <c r="B31" s="7">
        <v>111.7</v>
      </c>
      <c r="C31" s="7">
        <v>1.8616699999999999</v>
      </c>
      <c r="D31" s="7">
        <v>0.52</v>
      </c>
      <c r="E31" s="7">
        <v>0.45</v>
      </c>
    </row>
    <row r="32" spans="1:5" x14ac:dyDescent="0.2">
      <c r="A32" s="5" t="s">
        <v>38</v>
      </c>
      <c r="B32" s="7">
        <v>2554.6799999999998</v>
      </c>
      <c r="C32" s="7">
        <v>42.578000000000003</v>
      </c>
      <c r="D32" s="7">
        <v>11.86</v>
      </c>
      <c r="E32" s="7">
        <v>10.34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340.97</v>
      </c>
      <c r="C35" s="7">
        <v>5.68283</v>
      </c>
      <c r="D35" s="7">
        <v>1.58</v>
      </c>
      <c r="E35" s="7">
        <v>1.38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383.2</v>
      </c>
      <c r="C38" s="7">
        <v>6.3866699999999996</v>
      </c>
      <c r="D38" s="7">
        <v>1.78</v>
      </c>
      <c r="E38" s="7">
        <v>1.55</v>
      </c>
    </row>
    <row r="39" spans="1:5" x14ac:dyDescent="0.2">
      <c r="A39" s="4" t="s">
        <v>45</v>
      </c>
      <c r="B39" s="8">
        <v>3902.0099999999993</v>
      </c>
      <c r="C39" s="8">
        <v>65.033500000000004</v>
      </c>
      <c r="D39" s="8">
        <v>18.11</v>
      </c>
      <c r="E39" s="8">
        <v>15.79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592.15</v>
      </c>
      <c r="C41" s="7">
        <v>9.8699999999999992</v>
      </c>
      <c r="D41" s="7">
        <v>2.75</v>
      </c>
      <c r="E41" s="7">
        <v>2.4</v>
      </c>
    </row>
    <row r="42" spans="1:5" x14ac:dyDescent="0.2">
      <c r="A42" s="4" t="s">
        <v>48</v>
      </c>
      <c r="B42" s="8">
        <v>592.15</v>
      </c>
      <c r="C42" s="8">
        <v>9.8699999999999992</v>
      </c>
      <c r="D42" s="8">
        <v>2.75</v>
      </c>
      <c r="E42" s="8">
        <v>2.4</v>
      </c>
    </row>
    <row r="43" spans="1:5" x14ac:dyDescent="0.2">
      <c r="A43" s="4" t="s">
        <v>49</v>
      </c>
      <c r="B43" s="8">
        <v>21542.68</v>
      </c>
      <c r="C43" s="8">
        <v>359.0455</v>
      </c>
      <c r="D43" s="8">
        <v>99.99</v>
      </c>
      <c r="E43" s="8">
        <v>87.18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424.25</v>
      </c>
      <c r="C45" s="7">
        <v>7.0708299999999999</v>
      </c>
      <c r="D45" s="7">
        <v>1.97</v>
      </c>
      <c r="E45" s="7">
        <v>1.72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26.25</v>
      </c>
      <c r="C47" s="7">
        <v>0.43758000000000002</v>
      </c>
      <c r="D47" s="7">
        <v>0.12</v>
      </c>
      <c r="E47" s="7">
        <v>0.11</v>
      </c>
    </row>
    <row r="48" spans="1:5" x14ac:dyDescent="0.2">
      <c r="A48" s="5" t="s">
        <v>81</v>
      </c>
      <c r="B48" s="7">
        <v>2219.81</v>
      </c>
      <c r="C48" s="7">
        <v>36.99682</v>
      </c>
      <c r="D48" s="7">
        <v>10.3</v>
      </c>
      <c r="E48" s="7">
        <v>8.98</v>
      </c>
    </row>
    <row r="49" spans="1:5" x14ac:dyDescent="0.2">
      <c r="A49" s="4" t="s">
        <v>54</v>
      </c>
      <c r="B49" s="8">
        <v>2670.31</v>
      </c>
      <c r="C49" s="8">
        <v>44.505229999999997</v>
      </c>
      <c r="D49" s="8">
        <v>12.39</v>
      </c>
      <c r="E49" s="8">
        <v>10.81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261.07</v>
      </c>
      <c r="C51" s="7">
        <v>4.35121</v>
      </c>
      <c r="D51" s="7">
        <v>1.21</v>
      </c>
      <c r="E51" s="7">
        <v>1.06</v>
      </c>
    </row>
    <row r="52" spans="1:5" x14ac:dyDescent="0.2">
      <c r="A52" s="5" t="s">
        <v>83</v>
      </c>
      <c r="B52" s="7">
        <v>60.18</v>
      </c>
      <c r="C52" s="7">
        <v>1.00298</v>
      </c>
      <c r="D52" s="7">
        <v>0.28000000000000003</v>
      </c>
      <c r="E52" s="7">
        <v>0.24</v>
      </c>
    </row>
    <row r="53" spans="1:5" x14ac:dyDescent="0.2">
      <c r="A53" s="5" t="s">
        <v>84</v>
      </c>
      <c r="B53" s="7">
        <v>2.46</v>
      </c>
      <c r="C53" s="7">
        <v>4.1020000000000001E-2</v>
      </c>
      <c r="D53" s="7">
        <v>0.01</v>
      </c>
      <c r="E53" s="7">
        <v>0.01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323.70999999999998</v>
      </c>
      <c r="C55" s="8">
        <v>5.3952099999999996</v>
      </c>
      <c r="D55" s="8">
        <v>1.5</v>
      </c>
      <c r="E55" s="8">
        <v>1.31</v>
      </c>
    </row>
    <row r="56" spans="1:5" x14ac:dyDescent="0.2">
      <c r="A56" s="4" t="s">
        <v>61</v>
      </c>
      <c r="B56" s="8">
        <v>2994.02</v>
      </c>
      <c r="C56" s="8">
        <v>49.900440000000003</v>
      </c>
      <c r="D56" s="8">
        <v>13.89</v>
      </c>
      <c r="E56" s="8">
        <v>12.12</v>
      </c>
    </row>
    <row r="57" spans="1:5" x14ac:dyDescent="0.2">
      <c r="A57" s="4" t="s">
        <v>62</v>
      </c>
      <c r="B57" s="8">
        <v>24536.7</v>
      </c>
      <c r="C57" s="8">
        <v>408.94594000000001</v>
      </c>
      <c r="D57" s="8">
        <v>113.88</v>
      </c>
      <c r="E57" s="8">
        <v>99.3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5.55</v>
      </c>
      <c r="C59" s="7">
        <v>9.2439999999999994E-2</v>
      </c>
      <c r="D59" s="7">
        <v>0.03</v>
      </c>
      <c r="E59" s="7">
        <v>0.02</v>
      </c>
    </row>
    <row r="60" spans="1:5" x14ac:dyDescent="0.2">
      <c r="A60" s="5" t="s">
        <v>87</v>
      </c>
      <c r="B60" s="7">
        <v>18.760000000000002</v>
      </c>
      <c r="C60" s="7">
        <v>0.31262000000000001</v>
      </c>
      <c r="D60" s="7">
        <v>0.09</v>
      </c>
      <c r="E60" s="7">
        <v>0.08</v>
      </c>
    </row>
    <row r="61" spans="1:5" x14ac:dyDescent="0.2">
      <c r="A61" s="5" t="s">
        <v>88</v>
      </c>
      <c r="B61" s="7">
        <v>154.76</v>
      </c>
      <c r="C61" s="7">
        <v>2.5793599999999999</v>
      </c>
      <c r="D61" s="7">
        <v>0.72</v>
      </c>
      <c r="E61" s="7">
        <v>0.63</v>
      </c>
    </row>
    <row r="62" spans="1:5" x14ac:dyDescent="0.2">
      <c r="A62" s="4" t="s">
        <v>66</v>
      </c>
      <c r="B62" s="8">
        <v>179.07</v>
      </c>
      <c r="C62" s="8">
        <v>2.9844200000000001</v>
      </c>
      <c r="D62" s="8">
        <v>0.84</v>
      </c>
      <c r="E62" s="8">
        <v>0.73</v>
      </c>
    </row>
    <row r="63" spans="1:5" x14ac:dyDescent="0.2">
      <c r="A63" s="4" t="s">
        <v>67</v>
      </c>
      <c r="B63" s="8">
        <v>24715.77</v>
      </c>
      <c r="C63" s="8">
        <v>411.93036000000001</v>
      </c>
      <c r="D63" s="8">
        <v>114.72</v>
      </c>
      <c r="E63" s="8">
        <v>100.03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233</v>
      </c>
      <c r="B2" s="2"/>
      <c r="C2" s="2"/>
      <c r="D2" s="2"/>
      <c r="E2" s="2"/>
    </row>
    <row r="3" spans="1:5" x14ac:dyDescent="0.2">
      <c r="A3" s="1" t="s">
        <v>236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237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491.95</v>
      </c>
      <c r="C12" s="7">
        <v>7.8712</v>
      </c>
      <c r="D12" s="7">
        <v>2.5299999999999998</v>
      </c>
      <c r="E12" s="7">
        <v>2.09</v>
      </c>
    </row>
    <row r="13" spans="1:5" x14ac:dyDescent="0.2">
      <c r="A13" s="5" t="s">
        <v>19</v>
      </c>
      <c r="B13" s="7">
        <v>1321.05</v>
      </c>
      <c r="C13" s="7">
        <v>21.136800000000001</v>
      </c>
      <c r="D13" s="7">
        <v>6.81</v>
      </c>
      <c r="E13" s="7">
        <v>5.61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8041.35</v>
      </c>
      <c r="C16" s="7">
        <v>128.66159999999999</v>
      </c>
      <c r="D16" s="7">
        <v>41.43</v>
      </c>
      <c r="E16" s="7">
        <v>34.119999999999997</v>
      </c>
    </row>
    <row r="17" spans="1:5" x14ac:dyDescent="0.2">
      <c r="A17" s="5" t="s">
        <v>23</v>
      </c>
      <c r="B17" s="7">
        <v>132</v>
      </c>
      <c r="C17" s="7">
        <v>2.1120000000000001</v>
      </c>
      <c r="D17" s="7">
        <v>0.68</v>
      </c>
      <c r="E17" s="7">
        <v>0.56000000000000005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4189.68</v>
      </c>
      <c r="C19" s="7">
        <v>67.034880000000001</v>
      </c>
      <c r="D19" s="7">
        <v>21.59</v>
      </c>
      <c r="E19" s="7">
        <v>17.78</v>
      </c>
    </row>
    <row r="20" spans="1:5" x14ac:dyDescent="0.2">
      <c r="A20" s="5" t="s">
        <v>26</v>
      </c>
      <c r="B20" s="7">
        <v>837.57</v>
      </c>
      <c r="C20" s="7">
        <v>13.401120000000001</v>
      </c>
      <c r="D20" s="7">
        <v>4.32</v>
      </c>
      <c r="E20" s="7">
        <v>3.55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494.07</v>
      </c>
      <c r="C23" s="7">
        <v>7.9051200000000001</v>
      </c>
      <c r="D23" s="7">
        <v>2.5499999999999998</v>
      </c>
      <c r="E23" s="7">
        <v>2.1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15507.67</v>
      </c>
      <c r="C27" s="8">
        <v>248.12271999999999</v>
      </c>
      <c r="D27" s="8">
        <v>79.91</v>
      </c>
      <c r="E27" s="8">
        <v>65.81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465.23</v>
      </c>
      <c r="C30" s="7">
        <v>7.4436799999999996</v>
      </c>
      <c r="D30" s="7">
        <v>2.4</v>
      </c>
      <c r="E30" s="7">
        <v>1.97</v>
      </c>
    </row>
    <row r="31" spans="1:5" x14ac:dyDescent="0.2">
      <c r="A31" s="5" t="s">
        <v>37</v>
      </c>
      <c r="B31" s="7">
        <v>116.54</v>
      </c>
      <c r="C31" s="7">
        <v>1.8646400000000001</v>
      </c>
      <c r="D31" s="7">
        <v>0.6</v>
      </c>
      <c r="E31" s="7">
        <v>0.49</v>
      </c>
    </row>
    <row r="32" spans="1:5" x14ac:dyDescent="0.2">
      <c r="A32" s="5" t="s">
        <v>38</v>
      </c>
      <c r="B32" s="7">
        <v>2694.19</v>
      </c>
      <c r="C32" s="7">
        <v>43.107039999999998</v>
      </c>
      <c r="D32" s="7">
        <v>13.88</v>
      </c>
      <c r="E32" s="7">
        <v>11.43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403.98</v>
      </c>
      <c r="C38" s="7">
        <v>6.4636800000000001</v>
      </c>
      <c r="D38" s="7">
        <v>2.08</v>
      </c>
      <c r="E38" s="7">
        <v>1.71</v>
      </c>
    </row>
    <row r="39" spans="1:5" x14ac:dyDescent="0.2">
      <c r="A39" s="4" t="s">
        <v>45</v>
      </c>
      <c r="B39" s="8">
        <v>3679.94</v>
      </c>
      <c r="C39" s="8">
        <v>58.879040000000003</v>
      </c>
      <c r="D39" s="8">
        <v>18.96</v>
      </c>
      <c r="E39" s="8">
        <v>15.6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221.64</v>
      </c>
      <c r="C41" s="7">
        <v>3.55</v>
      </c>
      <c r="D41" s="7">
        <v>1.1399999999999999</v>
      </c>
      <c r="E41" s="7">
        <v>0.94</v>
      </c>
    </row>
    <row r="42" spans="1:5" x14ac:dyDescent="0.2">
      <c r="A42" s="4" t="s">
        <v>48</v>
      </c>
      <c r="B42" s="8">
        <v>221.64</v>
      </c>
      <c r="C42" s="8">
        <v>3.55</v>
      </c>
      <c r="D42" s="8">
        <v>1.1399999999999999</v>
      </c>
      <c r="E42" s="8">
        <v>0.94</v>
      </c>
    </row>
    <row r="43" spans="1:5" x14ac:dyDescent="0.2">
      <c r="A43" s="4" t="s">
        <v>49</v>
      </c>
      <c r="B43" s="8">
        <v>19409.25</v>
      </c>
      <c r="C43" s="8">
        <v>310.55176</v>
      </c>
      <c r="D43" s="8">
        <v>100.01</v>
      </c>
      <c r="E43" s="8">
        <v>82.35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12.13</v>
      </c>
      <c r="C45" s="7">
        <v>0.19413</v>
      </c>
      <c r="D45" s="7">
        <v>0.06</v>
      </c>
      <c r="E45" s="7">
        <v>0.05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1364.5</v>
      </c>
      <c r="C47" s="7">
        <v>21.832000000000001</v>
      </c>
      <c r="D47" s="7">
        <v>7.03</v>
      </c>
      <c r="E47" s="7">
        <v>5.79</v>
      </c>
    </row>
    <row r="48" spans="1:5" x14ac:dyDescent="0.2">
      <c r="A48" s="5" t="s">
        <v>81</v>
      </c>
      <c r="B48" s="7">
        <v>1479</v>
      </c>
      <c r="C48" s="7">
        <v>23.663959999999999</v>
      </c>
      <c r="D48" s="7">
        <v>7.62</v>
      </c>
      <c r="E48" s="7">
        <v>6.28</v>
      </c>
    </row>
    <row r="49" spans="1:5" x14ac:dyDescent="0.2">
      <c r="A49" s="4" t="s">
        <v>54</v>
      </c>
      <c r="B49" s="8">
        <v>2855.63</v>
      </c>
      <c r="C49" s="8">
        <v>45.690089999999998</v>
      </c>
      <c r="D49" s="8">
        <v>14.71</v>
      </c>
      <c r="E49" s="8">
        <v>12.12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140</v>
      </c>
      <c r="C51" s="7">
        <v>2.2400000000000002</v>
      </c>
      <c r="D51" s="7">
        <v>0.72</v>
      </c>
      <c r="E51" s="7">
        <v>0.59</v>
      </c>
    </row>
    <row r="52" spans="1:5" x14ac:dyDescent="0.2">
      <c r="A52" s="5" t="s">
        <v>83</v>
      </c>
      <c r="B52" s="7">
        <v>60.18</v>
      </c>
      <c r="C52" s="7">
        <v>0.96286000000000005</v>
      </c>
      <c r="D52" s="7">
        <v>0.31</v>
      </c>
      <c r="E52" s="7">
        <v>0.26</v>
      </c>
    </row>
    <row r="53" spans="1:5" x14ac:dyDescent="0.2">
      <c r="A53" s="5" t="s">
        <v>84</v>
      </c>
      <c r="B53" s="7">
        <v>70.5</v>
      </c>
      <c r="C53" s="7">
        <v>1.1279999999999999</v>
      </c>
      <c r="D53" s="7">
        <v>0.36</v>
      </c>
      <c r="E53" s="7">
        <v>0.3</v>
      </c>
    </row>
    <row r="54" spans="1:5" x14ac:dyDescent="0.2">
      <c r="A54" s="5" t="s">
        <v>85</v>
      </c>
      <c r="B54" s="7">
        <v>538.92999999999995</v>
      </c>
      <c r="C54" s="7">
        <v>8.6227999999999998</v>
      </c>
      <c r="D54" s="7">
        <v>2.78</v>
      </c>
      <c r="E54" s="7">
        <v>2.29</v>
      </c>
    </row>
    <row r="55" spans="1:5" x14ac:dyDescent="0.2">
      <c r="A55" s="4" t="s">
        <v>60</v>
      </c>
      <c r="B55" s="8">
        <v>809.6099999999999</v>
      </c>
      <c r="C55" s="8">
        <v>12.953659999999999</v>
      </c>
      <c r="D55" s="8">
        <v>4.17</v>
      </c>
      <c r="E55" s="8">
        <v>3.44</v>
      </c>
    </row>
    <row r="56" spans="1:5" x14ac:dyDescent="0.2">
      <c r="A56" s="4" t="s">
        <v>61</v>
      </c>
      <c r="B56" s="8">
        <v>3665.24</v>
      </c>
      <c r="C56" s="8">
        <v>58.643749999999997</v>
      </c>
      <c r="D56" s="8">
        <v>18.88</v>
      </c>
      <c r="E56" s="8">
        <v>15.56</v>
      </c>
    </row>
    <row r="57" spans="1:5" x14ac:dyDescent="0.2">
      <c r="A57" s="4" t="s">
        <v>62</v>
      </c>
      <c r="B57" s="8">
        <v>23074.489999999998</v>
      </c>
      <c r="C57" s="8">
        <v>369.19551000000001</v>
      </c>
      <c r="D57" s="8">
        <v>118.89</v>
      </c>
      <c r="E57" s="8">
        <v>97.91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158.86000000000001</v>
      </c>
      <c r="C59" s="7">
        <v>2.54176</v>
      </c>
      <c r="D59" s="7">
        <v>0.82</v>
      </c>
      <c r="E59" s="7">
        <v>0.67</v>
      </c>
    </row>
    <row r="60" spans="1:5" x14ac:dyDescent="0.2">
      <c r="A60" s="5" t="s">
        <v>87</v>
      </c>
      <c r="B60" s="7">
        <v>12.5</v>
      </c>
      <c r="C60" s="7">
        <v>0.19996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321.10000000000002</v>
      </c>
      <c r="C61" s="7">
        <v>5.1375999999999999</v>
      </c>
      <c r="D61" s="7">
        <v>1.65</v>
      </c>
      <c r="E61" s="7">
        <v>1.36</v>
      </c>
    </row>
    <row r="62" spans="1:5" x14ac:dyDescent="0.2">
      <c r="A62" s="4" t="s">
        <v>66</v>
      </c>
      <c r="B62" s="8">
        <v>492.46000000000004</v>
      </c>
      <c r="C62" s="8">
        <v>7.8793199999999999</v>
      </c>
      <c r="D62" s="8">
        <v>2.5299999999999998</v>
      </c>
      <c r="E62" s="8">
        <v>2.08</v>
      </c>
    </row>
    <row r="63" spans="1:5" x14ac:dyDescent="0.2">
      <c r="A63" s="4" t="s">
        <v>67</v>
      </c>
      <c r="B63" s="8">
        <v>23566.949999999997</v>
      </c>
      <c r="C63" s="8">
        <v>377.07483000000002</v>
      </c>
      <c r="D63" s="8">
        <v>121.42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233</v>
      </c>
      <c r="B2" s="2"/>
      <c r="C2" s="2"/>
      <c r="D2" s="2"/>
      <c r="E2" s="2"/>
    </row>
    <row r="3" spans="1:5" x14ac:dyDescent="0.2">
      <c r="A3" s="1" t="s">
        <v>234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235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1476.37</v>
      </c>
      <c r="C13" s="7">
        <v>19.684930000000001</v>
      </c>
      <c r="D13" s="7">
        <v>6.36</v>
      </c>
      <c r="E13" s="7">
        <v>5.5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8256.92</v>
      </c>
      <c r="C16" s="7">
        <v>110.09227</v>
      </c>
      <c r="D16" s="7">
        <v>35.57</v>
      </c>
      <c r="E16" s="7">
        <v>30.73</v>
      </c>
    </row>
    <row r="17" spans="1:5" x14ac:dyDescent="0.2">
      <c r="A17" s="5" t="s">
        <v>23</v>
      </c>
      <c r="B17" s="7">
        <v>132</v>
      </c>
      <c r="C17" s="7">
        <v>1.76</v>
      </c>
      <c r="D17" s="7">
        <v>0.56999999999999995</v>
      </c>
      <c r="E17" s="7">
        <v>0.49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6709.93</v>
      </c>
      <c r="C19" s="7">
        <v>89.465729999999994</v>
      </c>
      <c r="D19" s="7">
        <v>28.91</v>
      </c>
      <c r="E19" s="7">
        <v>24.97</v>
      </c>
    </row>
    <row r="20" spans="1:5" x14ac:dyDescent="0.2">
      <c r="A20" s="5" t="s">
        <v>26</v>
      </c>
      <c r="B20" s="7">
        <v>1877.06</v>
      </c>
      <c r="C20" s="7">
        <v>25.027470000000001</v>
      </c>
      <c r="D20" s="7">
        <v>8.09</v>
      </c>
      <c r="E20" s="7">
        <v>6.99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109.55</v>
      </c>
      <c r="C23" s="7">
        <v>1.4606699999999999</v>
      </c>
      <c r="D23" s="7">
        <v>0.47</v>
      </c>
      <c r="E23" s="7">
        <v>0.41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18561.829999999998</v>
      </c>
      <c r="C27" s="8">
        <v>247.49107000000001</v>
      </c>
      <c r="D27" s="8">
        <v>79.97</v>
      </c>
      <c r="E27" s="8">
        <v>69.09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556.85</v>
      </c>
      <c r="C30" s="7">
        <v>7.4246699999999999</v>
      </c>
      <c r="D30" s="7">
        <v>2.4</v>
      </c>
      <c r="E30" s="7">
        <v>2.0699999999999998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3210.3</v>
      </c>
      <c r="C32" s="7">
        <v>42.804000000000002</v>
      </c>
      <c r="D32" s="7">
        <v>13.83</v>
      </c>
      <c r="E32" s="7">
        <v>11.95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481.55</v>
      </c>
      <c r="C38" s="7">
        <v>6.4206700000000003</v>
      </c>
      <c r="D38" s="7">
        <v>2.0699999999999998</v>
      </c>
      <c r="E38" s="7">
        <v>1.79</v>
      </c>
    </row>
    <row r="39" spans="1:5" x14ac:dyDescent="0.2">
      <c r="A39" s="4" t="s">
        <v>45</v>
      </c>
      <c r="B39" s="8">
        <v>4248.7000000000007</v>
      </c>
      <c r="C39" s="8">
        <v>56.649340000000002</v>
      </c>
      <c r="D39" s="8">
        <v>18.3</v>
      </c>
      <c r="E39" s="8">
        <v>15.81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402.69</v>
      </c>
      <c r="C41" s="7">
        <v>5.37</v>
      </c>
      <c r="D41" s="7">
        <v>1.73</v>
      </c>
      <c r="E41" s="7">
        <v>1.5</v>
      </c>
    </row>
    <row r="42" spans="1:5" x14ac:dyDescent="0.2">
      <c r="A42" s="4" t="s">
        <v>48</v>
      </c>
      <c r="B42" s="8">
        <v>402.69</v>
      </c>
      <c r="C42" s="8">
        <v>5.37</v>
      </c>
      <c r="D42" s="8">
        <v>1.73</v>
      </c>
      <c r="E42" s="8">
        <v>1.5</v>
      </c>
    </row>
    <row r="43" spans="1:5" x14ac:dyDescent="0.2">
      <c r="A43" s="4" t="s">
        <v>49</v>
      </c>
      <c r="B43" s="8">
        <v>23213.219999999998</v>
      </c>
      <c r="C43" s="8">
        <v>309.51040999999998</v>
      </c>
      <c r="D43" s="8">
        <v>100</v>
      </c>
      <c r="E43" s="8">
        <v>86.4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311.70999999999998</v>
      </c>
      <c r="C45" s="7">
        <v>4.1561300000000001</v>
      </c>
      <c r="D45" s="7">
        <v>1.34</v>
      </c>
      <c r="E45" s="7">
        <v>1.1599999999999999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676.88</v>
      </c>
      <c r="C47" s="7">
        <v>9.0250000000000004</v>
      </c>
      <c r="D47" s="7">
        <v>2.92</v>
      </c>
      <c r="E47" s="7">
        <v>2.52</v>
      </c>
    </row>
    <row r="48" spans="1:5" x14ac:dyDescent="0.2">
      <c r="A48" s="5" t="s">
        <v>81</v>
      </c>
      <c r="B48" s="7">
        <v>1332.32</v>
      </c>
      <c r="C48" s="7">
        <v>17.764330000000001</v>
      </c>
      <c r="D48" s="7">
        <v>5.74</v>
      </c>
      <c r="E48" s="7">
        <v>4.96</v>
      </c>
    </row>
    <row r="49" spans="1:5" x14ac:dyDescent="0.2">
      <c r="A49" s="4" t="s">
        <v>54</v>
      </c>
      <c r="B49" s="8">
        <v>2320.91</v>
      </c>
      <c r="C49" s="8">
        <v>30.945460000000001</v>
      </c>
      <c r="D49" s="8">
        <v>10</v>
      </c>
      <c r="E49" s="8">
        <v>8.64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86.54</v>
      </c>
      <c r="C51" s="7">
        <v>1.15387</v>
      </c>
      <c r="D51" s="7">
        <v>0.37</v>
      </c>
      <c r="E51" s="7">
        <v>0.32</v>
      </c>
    </row>
    <row r="52" spans="1:5" x14ac:dyDescent="0.2">
      <c r="A52" s="5" t="s">
        <v>83</v>
      </c>
      <c r="B52" s="7">
        <v>60.18</v>
      </c>
      <c r="C52" s="7">
        <v>0.80237999999999998</v>
      </c>
      <c r="D52" s="7">
        <v>0.26</v>
      </c>
      <c r="E52" s="7">
        <v>0.22</v>
      </c>
    </row>
    <row r="53" spans="1:5" x14ac:dyDescent="0.2">
      <c r="A53" s="5" t="s">
        <v>84</v>
      </c>
      <c r="B53" s="7">
        <v>13.36</v>
      </c>
      <c r="C53" s="7">
        <v>0.17813000000000001</v>
      </c>
      <c r="D53" s="7">
        <v>0.06</v>
      </c>
      <c r="E53" s="7">
        <v>0.05</v>
      </c>
    </row>
    <row r="54" spans="1:5" x14ac:dyDescent="0.2">
      <c r="A54" s="5" t="s">
        <v>85</v>
      </c>
      <c r="B54" s="7">
        <v>802.58</v>
      </c>
      <c r="C54" s="7">
        <v>10.701000000000001</v>
      </c>
      <c r="D54" s="7">
        <v>3.46</v>
      </c>
      <c r="E54" s="7">
        <v>2.99</v>
      </c>
    </row>
    <row r="55" spans="1:5" x14ac:dyDescent="0.2">
      <c r="A55" s="4" t="s">
        <v>60</v>
      </c>
      <c r="B55" s="8">
        <v>962.66000000000008</v>
      </c>
      <c r="C55" s="8">
        <v>12.835380000000001</v>
      </c>
      <c r="D55" s="8">
        <v>4.1500000000000004</v>
      </c>
      <c r="E55" s="8">
        <v>3.58</v>
      </c>
    </row>
    <row r="56" spans="1:5" x14ac:dyDescent="0.2">
      <c r="A56" s="4" t="s">
        <v>61</v>
      </c>
      <c r="B56" s="8">
        <v>3283.5699999999997</v>
      </c>
      <c r="C56" s="8">
        <v>43.780839999999998</v>
      </c>
      <c r="D56" s="8">
        <v>14.15</v>
      </c>
      <c r="E56" s="8">
        <v>12.22</v>
      </c>
    </row>
    <row r="57" spans="1:5" x14ac:dyDescent="0.2">
      <c r="A57" s="4" t="s">
        <v>62</v>
      </c>
      <c r="B57" s="8">
        <v>26496.789999999997</v>
      </c>
      <c r="C57" s="8">
        <v>353.29124999999999</v>
      </c>
      <c r="D57" s="8">
        <v>114.15</v>
      </c>
      <c r="E57" s="8">
        <v>98.62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30.1</v>
      </c>
      <c r="C59" s="7">
        <v>0.40137</v>
      </c>
      <c r="D59" s="7">
        <v>0.13</v>
      </c>
      <c r="E59" s="7">
        <v>0.11</v>
      </c>
    </row>
    <row r="60" spans="1:5" x14ac:dyDescent="0.2">
      <c r="A60" s="5" t="s">
        <v>87</v>
      </c>
      <c r="B60" s="7">
        <v>11.26</v>
      </c>
      <c r="C60" s="7">
        <v>0.15010999999999999</v>
      </c>
      <c r="D60" s="7">
        <v>0.05</v>
      </c>
      <c r="E60" s="7">
        <v>0.04</v>
      </c>
    </row>
    <row r="61" spans="1:5" x14ac:dyDescent="0.2">
      <c r="A61" s="5" t="s">
        <v>88</v>
      </c>
      <c r="B61" s="7">
        <v>329.13</v>
      </c>
      <c r="C61" s="7">
        <v>4.3883700000000001</v>
      </c>
      <c r="D61" s="7">
        <v>1.42</v>
      </c>
      <c r="E61" s="7">
        <v>1.23</v>
      </c>
    </row>
    <row r="62" spans="1:5" x14ac:dyDescent="0.2">
      <c r="A62" s="4" t="s">
        <v>66</v>
      </c>
      <c r="B62" s="8">
        <v>370.49</v>
      </c>
      <c r="C62" s="8">
        <v>4.9398499999999999</v>
      </c>
      <c r="D62" s="8">
        <v>1.6</v>
      </c>
      <c r="E62" s="8">
        <v>1.38</v>
      </c>
    </row>
    <row r="63" spans="1:5" x14ac:dyDescent="0.2">
      <c r="A63" s="4" t="s">
        <v>67</v>
      </c>
      <c r="B63" s="8">
        <v>26867.279999999999</v>
      </c>
      <c r="C63" s="8">
        <v>358.23110000000003</v>
      </c>
      <c r="D63" s="8">
        <v>115.75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M19" sqref="M19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238</v>
      </c>
      <c r="B2" s="2"/>
      <c r="C2" s="2"/>
      <c r="D2" s="2"/>
      <c r="E2" s="2"/>
    </row>
    <row r="3" spans="1:5" x14ac:dyDescent="0.2">
      <c r="A3" s="1" t="s">
        <v>239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240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389.79</v>
      </c>
      <c r="C13" s="7">
        <v>3.1949999999999998</v>
      </c>
      <c r="D13" s="7">
        <v>2.15</v>
      </c>
      <c r="E13" s="7">
        <v>1.9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10809.37</v>
      </c>
      <c r="C16" s="7">
        <v>88.601389999999995</v>
      </c>
      <c r="D16" s="7">
        <v>59.62</v>
      </c>
      <c r="E16" s="7">
        <v>52.63</v>
      </c>
    </row>
    <row r="17" spans="1:5" x14ac:dyDescent="0.2">
      <c r="A17" s="5" t="s">
        <v>23</v>
      </c>
      <c r="B17" s="7">
        <v>132</v>
      </c>
      <c r="C17" s="7">
        <v>1.08196</v>
      </c>
      <c r="D17" s="7">
        <v>0.73</v>
      </c>
      <c r="E17" s="7">
        <v>0.64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3689.03</v>
      </c>
      <c r="C19" s="7">
        <v>30.237950000000001</v>
      </c>
      <c r="D19" s="7">
        <v>20.350000000000001</v>
      </c>
      <c r="E19" s="7">
        <v>17.96</v>
      </c>
    </row>
    <row r="20" spans="1:5" x14ac:dyDescent="0.2">
      <c r="A20" s="5" t="s">
        <v>26</v>
      </c>
      <c r="B20" s="7">
        <v>1235.95</v>
      </c>
      <c r="C20" s="7">
        <v>10.130739999999999</v>
      </c>
      <c r="D20" s="7">
        <v>6.82</v>
      </c>
      <c r="E20" s="7">
        <v>6.02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470.16</v>
      </c>
      <c r="C23" s="7">
        <v>3.8537699999999999</v>
      </c>
      <c r="D23" s="7">
        <v>2.59</v>
      </c>
      <c r="E23" s="7">
        <v>2.29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86.38</v>
      </c>
      <c r="C25" s="7">
        <v>0.70803000000000005</v>
      </c>
      <c r="D25" s="7">
        <v>0.48</v>
      </c>
      <c r="E25" s="7">
        <v>0.42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16812.680000000004</v>
      </c>
      <c r="C27" s="8">
        <v>137.80884</v>
      </c>
      <c r="D27" s="8">
        <v>92.74</v>
      </c>
      <c r="E27" s="8">
        <v>81.86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504.38</v>
      </c>
      <c r="C30" s="7">
        <v>4.1342600000000003</v>
      </c>
      <c r="D30" s="7">
        <v>2.78</v>
      </c>
      <c r="E30" s="7">
        <v>2.46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686.25</v>
      </c>
      <c r="C38" s="7">
        <v>5.625</v>
      </c>
      <c r="D38" s="7">
        <v>3.79</v>
      </c>
      <c r="E38" s="7">
        <v>3.34</v>
      </c>
    </row>
    <row r="39" spans="1:5" x14ac:dyDescent="0.2">
      <c r="A39" s="4" t="s">
        <v>45</v>
      </c>
      <c r="B39" s="8">
        <v>1190.6300000000001</v>
      </c>
      <c r="C39" s="8">
        <v>9.7592599999999994</v>
      </c>
      <c r="D39" s="8">
        <v>6.57</v>
      </c>
      <c r="E39" s="8">
        <v>5.8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126.87</v>
      </c>
      <c r="C41" s="7">
        <v>1.04</v>
      </c>
      <c r="D41" s="7">
        <v>0.7</v>
      </c>
      <c r="E41" s="7">
        <v>0.62</v>
      </c>
    </row>
    <row r="42" spans="1:5" x14ac:dyDescent="0.2">
      <c r="A42" s="4" t="s">
        <v>48</v>
      </c>
      <c r="B42" s="8">
        <v>126.87</v>
      </c>
      <c r="C42" s="8">
        <v>1.04</v>
      </c>
      <c r="D42" s="8">
        <v>0.7</v>
      </c>
      <c r="E42" s="8">
        <v>0.62</v>
      </c>
    </row>
    <row r="43" spans="1:5" x14ac:dyDescent="0.2">
      <c r="A43" s="4" t="s">
        <v>49</v>
      </c>
      <c r="B43" s="8">
        <v>18130.180000000004</v>
      </c>
      <c r="C43" s="8">
        <v>148.60810000000001</v>
      </c>
      <c r="D43" s="8">
        <v>100.01</v>
      </c>
      <c r="E43" s="8">
        <v>88.28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56.44</v>
      </c>
      <c r="C47" s="7">
        <v>0.46266000000000002</v>
      </c>
      <c r="D47" s="7">
        <v>0.31</v>
      </c>
      <c r="E47" s="7">
        <v>0.27</v>
      </c>
    </row>
    <row r="48" spans="1:5" x14ac:dyDescent="0.2">
      <c r="A48" s="5" t="s">
        <v>81</v>
      </c>
      <c r="B48" s="7">
        <v>1845.13</v>
      </c>
      <c r="C48" s="7">
        <v>15.12402</v>
      </c>
      <c r="D48" s="7">
        <v>10.18</v>
      </c>
      <c r="E48" s="7">
        <v>8.98</v>
      </c>
    </row>
    <row r="49" spans="1:5" x14ac:dyDescent="0.2">
      <c r="A49" s="4" t="s">
        <v>54</v>
      </c>
      <c r="B49" s="8">
        <v>1901.5700000000002</v>
      </c>
      <c r="C49" s="8">
        <v>15.586679999999999</v>
      </c>
      <c r="D49" s="8">
        <v>10.49</v>
      </c>
      <c r="E49" s="8">
        <v>9.25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340.77</v>
      </c>
      <c r="C51" s="7">
        <v>2.7931900000000001</v>
      </c>
      <c r="D51" s="7">
        <v>1.88</v>
      </c>
      <c r="E51" s="7">
        <v>1.66</v>
      </c>
    </row>
    <row r="52" spans="1:5" x14ac:dyDescent="0.2">
      <c r="A52" s="5" t="s">
        <v>83</v>
      </c>
      <c r="B52" s="7">
        <v>60.18</v>
      </c>
      <c r="C52" s="7">
        <v>0.49326999999999999</v>
      </c>
      <c r="D52" s="7">
        <v>0.33</v>
      </c>
      <c r="E52" s="7">
        <v>0.28999999999999998</v>
      </c>
    </row>
    <row r="53" spans="1:5" x14ac:dyDescent="0.2">
      <c r="A53" s="5" t="s">
        <v>84</v>
      </c>
      <c r="B53" s="7">
        <v>3.97</v>
      </c>
      <c r="C53" s="7">
        <v>3.2530000000000003E-2</v>
      </c>
      <c r="D53" s="7">
        <v>0.02</v>
      </c>
      <c r="E53" s="7">
        <v>0.02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404.92</v>
      </c>
      <c r="C55" s="8">
        <v>3.3189899999999999</v>
      </c>
      <c r="D55" s="8">
        <v>2.23</v>
      </c>
      <c r="E55" s="8">
        <v>1.97</v>
      </c>
    </row>
    <row r="56" spans="1:5" x14ac:dyDescent="0.2">
      <c r="A56" s="4" t="s">
        <v>61</v>
      </c>
      <c r="B56" s="8">
        <v>2306.4900000000002</v>
      </c>
      <c r="C56" s="8">
        <v>18.905670000000001</v>
      </c>
      <c r="D56" s="8">
        <v>12.72</v>
      </c>
      <c r="E56" s="8">
        <v>11.22</v>
      </c>
    </row>
    <row r="57" spans="1:5" x14ac:dyDescent="0.2">
      <c r="A57" s="4" t="s">
        <v>62</v>
      </c>
      <c r="B57" s="8">
        <v>20436.670000000006</v>
      </c>
      <c r="C57" s="8">
        <v>167.51376999999999</v>
      </c>
      <c r="D57" s="8">
        <v>112.73</v>
      </c>
      <c r="E57" s="8">
        <v>99.5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8.94</v>
      </c>
      <c r="C59" s="7">
        <v>7.3300000000000004E-2</v>
      </c>
      <c r="D59" s="7">
        <v>0.05</v>
      </c>
      <c r="E59" s="7">
        <v>0.04</v>
      </c>
    </row>
    <row r="60" spans="1:5" x14ac:dyDescent="0.2">
      <c r="A60" s="5" t="s">
        <v>87</v>
      </c>
      <c r="B60" s="7">
        <v>15.59</v>
      </c>
      <c r="C60" s="7">
        <v>0.1278</v>
      </c>
      <c r="D60" s="7">
        <v>0.09</v>
      </c>
      <c r="E60" s="7">
        <v>0.08</v>
      </c>
    </row>
    <row r="61" spans="1:5" x14ac:dyDescent="0.2">
      <c r="A61" s="5" t="s">
        <v>88</v>
      </c>
      <c r="B61" s="7">
        <v>76.05</v>
      </c>
      <c r="C61" s="7">
        <v>0.62336000000000003</v>
      </c>
      <c r="D61" s="7">
        <v>0.42</v>
      </c>
      <c r="E61" s="7">
        <v>0.37</v>
      </c>
    </row>
    <row r="62" spans="1:5" x14ac:dyDescent="0.2">
      <c r="A62" s="4" t="s">
        <v>66</v>
      </c>
      <c r="B62" s="8">
        <v>100.58</v>
      </c>
      <c r="C62" s="8">
        <v>0.82445999999999997</v>
      </c>
      <c r="D62" s="8">
        <v>0.56000000000000005</v>
      </c>
      <c r="E62" s="8">
        <v>0.49</v>
      </c>
    </row>
    <row r="63" spans="1:5" x14ac:dyDescent="0.2">
      <c r="A63" s="4" t="s">
        <v>67</v>
      </c>
      <c r="B63" s="8">
        <v>20537.250000000007</v>
      </c>
      <c r="C63" s="8">
        <v>168.33823000000001</v>
      </c>
      <c r="D63" s="8">
        <v>113.29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238</v>
      </c>
      <c r="B2" s="2"/>
      <c r="C2" s="2"/>
      <c r="D2" s="2"/>
      <c r="E2" s="2"/>
    </row>
    <row r="3" spans="1:5" x14ac:dyDescent="0.2">
      <c r="A3" s="1" t="s">
        <v>241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242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478.95</v>
      </c>
      <c r="C13" s="7">
        <v>4.5986599999999997</v>
      </c>
      <c r="D13" s="7">
        <v>2.5299999999999998</v>
      </c>
      <c r="E13" s="7">
        <v>2.04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7462.88</v>
      </c>
      <c r="C16" s="7">
        <v>71.655119999999997</v>
      </c>
      <c r="D16" s="7">
        <v>39.49</v>
      </c>
      <c r="E16" s="7">
        <v>31.83</v>
      </c>
    </row>
    <row r="17" spans="1:5" x14ac:dyDescent="0.2">
      <c r="A17" s="5" t="s">
        <v>23</v>
      </c>
      <c r="B17" s="7">
        <v>132</v>
      </c>
      <c r="C17" s="7">
        <v>1.2674000000000001</v>
      </c>
      <c r="D17" s="7">
        <v>0.7</v>
      </c>
      <c r="E17" s="7">
        <v>0.56000000000000005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4312.34</v>
      </c>
      <c r="C19" s="7">
        <v>41.405090000000001</v>
      </c>
      <c r="D19" s="7">
        <v>22.82</v>
      </c>
      <c r="E19" s="7">
        <v>18.39</v>
      </c>
    </row>
    <row r="20" spans="1:5" x14ac:dyDescent="0.2">
      <c r="A20" s="5" t="s">
        <v>26</v>
      </c>
      <c r="B20" s="7">
        <v>1061.82</v>
      </c>
      <c r="C20" s="7">
        <v>10.1951</v>
      </c>
      <c r="D20" s="7">
        <v>5.62</v>
      </c>
      <c r="E20" s="7">
        <v>4.53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53.73</v>
      </c>
      <c r="C23" s="7">
        <v>0.51588999999999996</v>
      </c>
      <c r="D23" s="7">
        <v>0.28000000000000003</v>
      </c>
      <c r="E23" s="7">
        <v>0.23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13501.72</v>
      </c>
      <c r="C27" s="8">
        <v>129.63726</v>
      </c>
      <c r="D27" s="8">
        <v>71.44</v>
      </c>
      <c r="E27" s="8">
        <v>57.58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405.05</v>
      </c>
      <c r="C30" s="7">
        <v>3.8891</v>
      </c>
      <c r="D30" s="7">
        <v>2.14</v>
      </c>
      <c r="E30" s="7">
        <v>1.73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4166.24</v>
      </c>
      <c r="C32" s="7">
        <v>40.002299999999998</v>
      </c>
      <c r="D32" s="7">
        <v>22.04</v>
      </c>
      <c r="E32" s="7">
        <v>17.77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605.66999999999996</v>
      </c>
      <c r="C38" s="7">
        <v>5.8153600000000001</v>
      </c>
      <c r="D38" s="7">
        <v>3.2</v>
      </c>
      <c r="E38" s="7">
        <v>2.58</v>
      </c>
    </row>
    <row r="39" spans="1:5" x14ac:dyDescent="0.2">
      <c r="A39" s="4" t="s">
        <v>45</v>
      </c>
      <c r="B39" s="8">
        <v>5176.96</v>
      </c>
      <c r="C39" s="8">
        <v>49.706760000000003</v>
      </c>
      <c r="D39" s="8">
        <v>27.38</v>
      </c>
      <c r="E39" s="8">
        <v>22.08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221.71</v>
      </c>
      <c r="C41" s="7">
        <v>2.13</v>
      </c>
      <c r="D41" s="7">
        <v>1.17</v>
      </c>
      <c r="E41" s="7">
        <v>0.95</v>
      </c>
    </row>
    <row r="42" spans="1:5" x14ac:dyDescent="0.2">
      <c r="A42" s="4" t="s">
        <v>48</v>
      </c>
      <c r="B42" s="8">
        <v>221.71</v>
      </c>
      <c r="C42" s="8">
        <v>2.13</v>
      </c>
      <c r="D42" s="8">
        <v>1.17</v>
      </c>
      <c r="E42" s="8">
        <v>0.95</v>
      </c>
    </row>
    <row r="43" spans="1:5" x14ac:dyDescent="0.2">
      <c r="A43" s="4" t="s">
        <v>49</v>
      </c>
      <c r="B43" s="8">
        <v>18900.39</v>
      </c>
      <c r="C43" s="8">
        <v>181.47402</v>
      </c>
      <c r="D43" s="8">
        <v>99.99</v>
      </c>
      <c r="E43" s="8">
        <v>80.61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70.67</v>
      </c>
      <c r="C47" s="7">
        <v>0.67850999999999995</v>
      </c>
      <c r="D47" s="7">
        <v>0.37</v>
      </c>
      <c r="E47" s="7">
        <v>0.3</v>
      </c>
    </row>
    <row r="48" spans="1:5" x14ac:dyDescent="0.2">
      <c r="A48" s="5" t="s">
        <v>81</v>
      </c>
      <c r="B48" s="7">
        <v>3868.85</v>
      </c>
      <c r="C48" s="7">
        <v>37.146920000000001</v>
      </c>
      <c r="D48" s="7">
        <v>20.47</v>
      </c>
      <c r="E48" s="7">
        <v>16.5</v>
      </c>
    </row>
    <row r="49" spans="1:5" x14ac:dyDescent="0.2">
      <c r="A49" s="4" t="s">
        <v>54</v>
      </c>
      <c r="B49" s="8">
        <v>3939.52</v>
      </c>
      <c r="C49" s="8">
        <v>37.825429999999997</v>
      </c>
      <c r="D49" s="8">
        <v>20.84</v>
      </c>
      <c r="E49" s="8">
        <v>16.8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328.25</v>
      </c>
      <c r="C51" s="7">
        <v>3.1516999999999999</v>
      </c>
      <c r="D51" s="7">
        <v>1.74</v>
      </c>
      <c r="E51" s="7">
        <v>1.4</v>
      </c>
    </row>
    <row r="52" spans="1:5" x14ac:dyDescent="0.2">
      <c r="A52" s="5" t="s">
        <v>83</v>
      </c>
      <c r="B52" s="7">
        <v>60.18</v>
      </c>
      <c r="C52" s="7">
        <v>0.57781000000000005</v>
      </c>
      <c r="D52" s="7">
        <v>0.32</v>
      </c>
      <c r="E52" s="7">
        <v>0.26</v>
      </c>
    </row>
    <row r="53" spans="1:5" x14ac:dyDescent="0.2">
      <c r="A53" s="5" t="s">
        <v>84</v>
      </c>
      <c r="B53" s="7">
        <v>4.97</v>
      </c>
      <c r="C53" s="7">
        <v>4.7710000000000002E-2</v>
      </c>
      <c r="D53" s="7">
        <v>0.03</v>
      </c>
      <c r="E53" s="7">
        <v>0.02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393.4</v>
      </c>
      <c r="C55" s="8">
        <v>3.7772199999999998</v>
      </c>
      <c r="D55" s="8">
        <v>2.09</v>
      </c>
      <c r="E55" s="8">
        <v>1.68</v>
      </c>
    </row>
    <row r="56" spans="1:5" x14ac:dyDescent="0.2">
      <c r="A56" s="4" t="s">
        <v>61</v>
      </c>
      <c r="B56" s="8">
        <v>4332.92</v>
      </c>
      <c r="C56" s="8">
        <v>41.602649999999997</v>
      </c>
      <c r="D56" s="8">
        <v>22.93</v>
      </c>
      <c r="E56" s="8">
        <v>18.48</v>
      </c>
    </row>
    <row r="57" spans="1:5" x14ac:dyDescent="0.2">
      <c r="A57" s="4" t="s">
        <v>62</v>
      </c>
      <c r="B57" s="8">
        <v>23233.309999999998</v>
      </c>
      <c r="C57" s="8">
        <v>223.07667000000001</v>
      </c>
      <c r="D57" s="8">
        <v>122.92</v>
      </c>
      <c r="E57" s="8">
        <v>99.09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11.2</v>
      </c>
      <c r="C59" s="7">
        <v>0.1075</v>
      </c>
      <c r="D59" s="7">
        <v>0.06</v>
      </c>
      <c r="E59" s="7">
        <v>0.05</v>
      </c>
    </row>
    <row r="60" spans="1:5" x14ac:dyDescent="0.2">
      <c r="A60" s="5" t="s">
        <v>87</v>
      </c>
      <c r="B60" s="7">
        <v>32.69</v>
      </c>
      <c r="C60" s="7">
        <v>0.31389</v>
      </c>
      <c r="D60" s="7">
        <v>0.17</v>
      </c>
      <c r="E60" s="7">
        <v>0.14000000000000001</v>
      </c>
    </row>
    <row r="61" spans="1:5" x14ac:dyDescent="0.2">
      <c r="A61" s="5" t="s">
        <v>88</v>
      </c>
      <c r="B61" s="7">
        <v>169</v>
      </c>
      <c r="C61" s="7">
        <v>1.62266</v>
      </c>
      <c r="D61" s="7">
        <v>0.89</v>
      </c>
      <c r="E61" s="7">
        <v>0.72</v>
      </c>
    </row>
    <row r="62" spans="1:5" x14ac:dyDescent="0.2">
      <c r="A62" s="4" t="s">
        <v>66</v>
      </c>
      <c r="B62" s="8">
        <v>212.89</v>
      </c>
      <c r="C62" s="8">
        <v>2.0440499999999999</v>
      </c>
      <c r="D62" s="8">
        <v>1.1200000000000001</v>
      </c>
      <c r="E62" s="8">
        <v>0.91</v>
      </c>
    </row>
    <row r="63" spans="1:5" x14ac:dyDescent="0.2">
      <c r="A63" s="4" t="s">
        <v>67</v>
      </c>
      <c r="B63" s="8">
        <v>23446.199999999997</v>
      </c>
      <c r="C63" s="8">
        <v>225.12072000000001</v>
      </c>
      <c r="D63" s="8">
        <v>124.04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L58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6" width="0" style="10" hidden="1" customWidth="1"/>
    <col min="7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262" width="0" style="10" hidden="1" customWidth="1"/>
    <col min="263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518" width="0" style="10" hidden="1" customWidth="1"/>
    <col min="519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774" width="0" style="10" hidden="1" customWidth="1"/>
    <col min="775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030" width="0" style="10" hidden="1" customWidth="1"/>
    <col min="1031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286" width="0" style="10" hidden="1" customWidth="1"/>
    <col min="1287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542" width="0" style="10" hidden="1" customWidth="1"/>
    <col min="1543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1798" width="0" style="10" hidden="1" customWidth="1"/>
    <col min="1799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054" width="0" style="10" hidden="1" customWidth="1"/>
    <col min="2055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310" width="0" style="10" hidden="1" customWidth="1"/>
    <col min="2311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566" width="0" style="10" hidden="1" customWidth="1"/>
    <col min="2567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2822" width="0" style="10" hidden="1" customWidth="1"/>
    <col min="2823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078" width="0" style="10" hidden="1" customWidth="1"/>
    <col min="3079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334" width="0" style="10" hidden="1" customWidth="1"/>
    <col min="3335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590" width="0" style="10" hidden="1" customWidth="1"/>
    <col min="3591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3846" width="0" style="10" hidden="1" customWidth="1"/>
    <col min="3847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102" width="0" style="10" hidden="1" customWidth="1"/>
    <col min="4103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358" width="0" style="10" hidden="1" customWidth="1"/>
    <col min="4359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614" width="0" style="10" hidden="1" customWidth="1"/>
    <col min="4615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4870" width="0" style="10" hidden="1" customWidth="1"/>
    <col min="4871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126" width="0" style="10" hidden="1" customWidth="1"/>
    <col min="5127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382" width="0" style="10" hidden="1" customWidth="1"/>
    <col min="5383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638" width="0" style="10" hidden="1" customWidth="1"/>
    <col min="5639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5894" width="0" style="10" hidden="1" customWidth="1"/>
    <col min="5895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150" width="0" style="10" hidden="1" customWidth="1"/>
    <col min="6151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406" width="0" style="10" hidden="1" customWidth="1"/>
    <col min="6407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662" width="0" style="10" hidden="1" customWidth="1"/>
    <col min="6663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6918" width="0" style="10" hidden="1" customWidth="1"/>
    <col min="6919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174" width="0" style="10" hidden="1" customWidth="1"/>
    <col min="7175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430" width="0" style="10" hidden="1" customWidth="1"/>
    <col min="7431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686" width="0" style="10" hidden="1" customWidth="1"/>
    <col min="7687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7942" width="0" style="10" hidden="1" customWidth="1"/>
    <col min="7943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198" width="0" style="10" hidden="1" customWidth="1"/>
    <col min="8199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454" width="0" style="10" hidden="1" customWidth="1"/>
    <col min="8455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710" width="0" style="10" hidden="1" customWidth="1"/>
    <col min="8711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8966" width="0" style="10" hidden="1" customWidth="1"/>
    <col min="8967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222" width="0" style="10" hidden="1" customWidth="1"/>
    <col min="9223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478" width="0" style="10" hidden="1" customWidth="1"/>
    <col min="9479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734" width="0" style="10" hidden="1" customWidth="1"/>
    <col min="9735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9990" width="0" style="10" hidden="1" customWidth="1"/>
    <col min="9991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246" width="0" style="10" hidden="1" customWidth="1"/>
    <col min="10247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502" width="0" style="10" hidden="1" customWidth="1"/>
    <col min="10503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0758" width="0" style="10" hidden="1" customWidth="1"/>
    <col min="10759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014" width="0" style="10" hidden="1" customWidth="1"/>
    <col min="11015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270" width="0" style="10" hidden="1" customWidth="1"/>
    <col min="11271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526" width="0" style="10" hidden="1" customWidth="1"/>
    <col min="11527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1782" width="0" style="10" hidden="1" customWidth="1"/>
    <col min="11783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038" width="0" style="10" hidden="1" customWidth="1"/>
    <col min="12039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294" width="0" style="10" hidden="1" customWidth="1"/>
    <col min="12295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550" width="0" style="10" hidden="1" customWidth="1"/>
    <col min="12551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2806" width="0" style="10" hidden="1" customWidth="1"/>
    <col min="12807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062" width="0" style="10" hidden="1" customWidth="1"/>
    <col min="13063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318" width="0" style="10" hidden="1" customWidth="1"/>
    <col min="13319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574" width="0" style="10" hidden="1" customWidth="1"/>
    <col min="13575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3830" width="0" style="10" hidden="1" customWidth="1"/>
    <col min="13831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086" width="0" style="10" hidden="1" customWidth="1"/>
    <col min="14087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342" width="0" style="10" hidden="1" customWidth="1"/>
    <col min="14343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598" width="0" style="10" hidden="1" customWidth="1"/>
    <col min="14599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4854" width="0" style="10" hidden="1" customWidth="1"/>
    <col min="14855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110" width="0" style="10" hidden="1" customWidth="1"/>
    <col min="15111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366" width="0" style="10" hidden="1" customWidth="1"/>
    <col min="15367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622" width="0" style="10" hidden="1" customWidth="1"/>
    <col min="15623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5878" width="0" style="10" hidden="1" customWidth="1"/>
    <col min="15879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134" width="0" style="10" hidden="1" customWidth="1"/>
    <col min="16135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244</v>
      </c>
      <c r="B2" s="9"/>
      <c r="C2" s="9"/>
      <c r="D2" s="9"/>
    </row>
    <row r="3" spans="1:4" x14ac:dyDescent="0.25">
      <c r="A3" s="41" t="s">
        <v>245</v>
      </c>
      <c r="B3" s="9"/>
      <c r="C3" s="9"/>
      <c r="D3" s="9"/>
    </row>
    <row r="4" spans="1:4" x14ac:dyDescent="0.25">
      <c r="A4" s="41" t="s">
        <v>246</v>
      </c>
      <c r="B4" s="9"/>
      <c r="C4" s="9"/>
      <c r="D4" s="9"/>
    </row>
    <row r="5" spans="1:4" x14ac:dyDescent="0.25">
      <c r="A5" s="41" t="s">
        <v>247</v>
      </c>
      <c r="B5" s="9"/>
      <c r="C5" s="9"/>
      <c r="D5" s="9"/>
    </row>
    <row r="6" spans="1:4" ht="13.5" thickBot="1" x14ac:dyDescent="0.3">
      <c r="A6" s="11" t="s">
        <v>145</v>
      </c>
      <c r="B6" s="42">
        <v>57142.857142857145</v>
      </c>
      <c r="C6" s="42" t="s">
        <v>146</v>
      </c>
    </row>
    <row r="7" spans="1:4" x14ac:dyDescent="0.25">
      <c r="A7" s="14"/>
      <c r="B7" s="16" t="s">
        <v>147</v>
      </c>
      <c r="C7" s="16" t="s">
        <v>148</v>
      </c>
      <c r="D7" s="43" t="s">
        <v>149</v>
      </c>
    </row>
    <row r="8" spans="1:4" x14ac:dyDescent="0.25">
      <c r="A8" s="44" t="s">
        <v>9</v>
      </c>
      <c r="D8" s="45" t="s">
        <v>150</v>
      </c>
    </row>
    <row r="9" spans="1:4" ht="13.5" thickBot="1" x14ac:dyDescent="0.3">
      <c r="A9" s="20"/>
      <c r="B9" s="46" t="s">
        <v>151</v>
      </c>
      <c r="C9" s="46" t="s">
        <v>248</v>
      </c>
      <c r="D9" s="47" t="s">
        <v>153</v>
      </c>
    </row>
    <row r="10" spans="1:4" x14ac:dyDescent="0.25">
      <c r="A10" s="44" t="s">
        <v>154</v>
      </c>
    </row>
    <row r="11" spans="1:4" x14ac:dyDescent="0.25">
      <c r="A11" s="48" t="s">
        <v>155</v>
      </c>
      <c r="B11" s="49">
        <v>0</v>
      </c>
      <c r="C11" s="49">
        <v>0</v>
      </c>
      <c r="D11" s="23">
        <v>0</v>
      </c>
    </row>
    <row r="12" spans="1:4" x14ac:dyDescent="0.25">
      <c r="A12" s="48" t="s">
        <v>156</v>
      </c>
      <c r="B12" s="10">
        <v>0</v>
      </c>
      <c r="C12" s="10">
        <v>0</v>
      </c>
      <c r="D12" s="23">
        <v>0</v>
      </c>
    </row>
    <row r="13" spans="1:4" x14ac:dyDescent="0.25">
      <c r="A13" s="48" t="s">
        <v>157</v>
      </c>
      <c r="B13" s="49">
        <v>159.25</v>
      </c>
      <c r="C13" s="49">
        <v>2.27325</v>
      </c>
      <c r="D13" s="23">
        <v>2.3131639724141864E-2</v>
      </c>
    </row>
    <row r="14" spans="1:4" x14ac:dyDescent="0.25">
      <c r="A14" s="48" t="s">
        <v>158</v>
      </c>
      <c r="B14" s="49">
        <v>877.5</v>
      </c>
      <c r="C14" s="49">
        <v>15</v>
      </c>
      <c r="D14" s="23">
        <v>0.1274600556228225</v>
      </c>
    </row>
    <row r="15" spans="1:4" x14ac:dyDescent="0.25">
      <c r="A15" s="48" t="s">
        <v>159</v>
      </c>
      <c r="B15" s="49">
        <v>0</v>
      </c>
      <c r="C15" s="49">
        <v>0</v>
      </c>
      <c r="D15" s="23">
        <v>0</v>
      </c>
    </row>
    <row r="16" spans="1:4" x14ac:dyDescent="0.25">
      <c r="A16" s="42" t="s">
        <v>249</v>
      </c>
      <c r="B16" s="49">
        <v>1897.2494999999999</v>
      </c>
      <c r="C16" s="49">
        <v>32.175750000000001</v>
      </c>
      <c r="D16" s="23">
        <v>0.27558236672407088</v>
      </c>
    </row>
    <row r="17" spans="1:6" x14ac:dyDescent="0.25">
      <c r="A17" s="42" t="s">
        <v>250</v>
      </c>
      <c r="B17" s="49">
        <v>153.99999999999997</v>
      </c>
      <c r="C17" s="49">
        <v>2.69</v>
      </c>
      <c r="D17" s="23">
        <v>2.2369058194774544E-2</v>
      </c>
    </row>
    <row r="18" spans="1:6" x14ac:dyDescent="0.25">
      <c r="A18" s="42" t="s">
        <v>251</v>
      </c>
      <c r="B18" s="49">
        <v>105</v>
      </c>
      <c r="C18" s="49">
        <v>1.4997499999999999</v>
      </c>
      <c r="D18" s="23">
        <v>1.5251630587346283E-2</v>
      </c>
    </row>
    <row r="19" spans="1:6" x14ac:dyDescent="0.25">
      <c r="A19" s="42" t="s">
        <v>252</v>
      </c>
      <c r="B19" s="49">
        <v>613.9</v>
      </c>
      <c r="C19" s="49">
        <v>10.509249999999998</v>
      </c>
      <c r="D19" s="23">
        <v>8.9171200167351264E-2</v>
      </c>
    </row>
    <row r="20" spans="1:6" x14ac:dyDescent="0.25">
      <c r="A20" s="42" t="s">
        <v>253</v>
      </c>
      <c r="B20" s="49">
        <v>1624</v>
      </c>
      <c r="C20" s="49">
        <v>28.417000000000002</v>
      </c>
      <c r="D20" s="23">
        <v>0.23589188641762251</v>
      </c>
    </row>
    <row r="21" spans="1:6" x14ac:dyDescent="0.25">
      <c r="A21" s="42" t="s">
        <v>254</v>
      </c>
      <c r="B21" s="49">
        <v>92.462499999999991</v>
      </c>
      <c r="C21" s="49">
        <v>1.57375</v>
      </c>
      <c r="D21" s="23">
        <v>1.3430513268404816E-2</v>
      </c>
    </row>
    <row r="22" spans="1:6" x14ac:dyDescent="0.25">
      <c r="A22" s="42" t="s">
        <v>255</v>
      </c>
      <c r="B22" s="49">
        <v>0</v>
      </c>
      <c r="C22" s="49">
        <v>0</v>
      </c>
      <c r="D22" s="23">
        <v>0</v>
      </c>
    </row>
    <row r="23" spans="1:6" x14ac:dyDescent="0.25">
      <c r="A23" s="50" t="s">
        <v>169</v>
      </c>
      <c r="B23" s="51">
        <v>5523.3619999999992</v>
      </c>
      <c r="C23" s="51">
        <v>94.138750000000002</v>
      </c>
      <c r="D23" s="26">
        <v>0.8022883507065347</v>
      </c>
      <c r="E23" s="10">
        <v>-5523.3619999999992</v>
      </c>
      <c r="F23" s="10">
        <v>-94.138750000000002</v>
      </c>
    </row>
    <row r="24" spans="1:6" x14ac:dyDescent="0.25">
      <c r="A24" s="52" t="s">
        <v>170</v>
      </c>
      <c r="B24" s="10">
        <v>0</v>
      </c>
      <c r="C24" s="10">
        <v>0</v>
      </c>
    </row>
    <row r="25" spans="1:6" x14ac:dyDescent="0.25">
      <c r="A25" s="48" t="s">
        <v>171</v>
      </c>
      <c r="B25" s="49">
        <v>127.03774999999997</v>
      </c>
      <c r="C25" s="49">
        <v>2.1629999999999998</v>
      </c>
      <c r="D25" s="23">
        <v>1.8452693653787142E-2</v>
      </c>
    </row>
    <row r="26" spans="1:6" x14ac:dyDescent="0.25">
      <c r="A26" s="48" t="s">
        <v>172</v>
      </c>
      <c r="B26" s="49">
        <v>0</v>
      </c>
      <c r="C26" s="49">
        <v>0</v>
      </c>
      <c r="D26" s="23">
        <v>0</v>
      </c>
    </row>
    <row r="27" spans="1:6" x14ac:dyDescent="0.25">
      <c r="A27" s="48" t="s">
        <v>173</v>
      </c>
      <c r="B27" s="49">
        <v>0</v>
      </c>
      <c r="C27" s="49">
        <v>0</v>
      </c>
      <c r="D27" s="23">
        <v>0</v>
      </c>
    </row>
    <row r="28" spans="1:6" x14ac:dyDescent="0.25">
      <c r="A28" s="48" t="s">
        <v>174</v>
      </c>
      <c r="B28" s="49">
        <v>0</v>
      </c>
      <c r="C28" s="49">
        <v>0</v>
      </c>
      <c r="D28" s="23">
        <v>0</v>
      </c>
    </row>
    <row r="29" spans="1:6" x14ac:dyDescent="0.25">
      <c r="A29" s="48" t="s">
        <v>175</v>
      </c>
      <c r="B29" s="49">
        <v>109.6875</v>
      </c>
      <c r="C29" s="49">
        <v>1.8800000000000001</v>
      </c>
      <c r="D29" s="23">
        <v>1.5932506952852813E-2</v>
      </c>
    </row>
    <row r="30" spans="1:6" x14ac:dyDescent="0.25">
      <c r="A30" s="48" t="s">
        <v>176</v>
      </c>
      <c r="B30" s="49">
        <v>0</v>
      </c>
      <c r="C30" s="49">
        <v>0</v>
      </c>
      <c r="D30" s="23">
        <v>0</v>
      </c>
    </row>
    <row r="31" spans="1:6" x14ac:dyDescent="0.25">
      <c r="A31" s="48" t="s">
        <v>177</v>
      </c>
      <c r="B31" s="49">
        <v>0</v>
      </c>
      <c r="C31" s="49">
        <v>0</v>
      </c>
      <c r="D31" s="23">
        <v>0</v>
      </c>
    </row>
    <row r="32" spans="1:6" x14ac:dyDescent="0.25">
      <c r="A32" s="48" t="s">
        <v>256</v>
      </c>
      <c r="B32" s="49">
        <v>180</v>
      </c>
      <c r="C32" s="49">
        <v>3.14975</v>
      </c>
      <c r="D32" s="23">
        <v>2.6145652435450771E-2</v>
      </c>
    </row>
    <row r="33" spans="1:246" x14ac:dyDescent="0.25">
      <c r="A33" s="53" t="s">
        <v>179</v>
      </c>
      <c r="B33" s="54">
        <v>416.72525000000002</v>
      </c>
      <c r="C33" s="54">
        <v>7.1927499999999993</v>
      </c>
      <c r="D33" s="30">
        <v>6.0530853042090722E-2</v>
      </c>
    </row>
    <row r="34" spans="1:246" s="55" customFormat="1" x14ac:dyDescent="0.25">
      <c r="A34" s="44" t="s">
        <v>46</v>
      </c>
      <c r="B34" s="10">
        <v>0</v>
      </c>
      <c r="C34" s="10">
        <v>0</v>
      </c>
      <c r="D34" s="10"/>
    </row>
    <row r="35" spans="1:246" s="55" customFormat="1" x14ac:dyDescent="0.25">
      <c r="A35" s="48" t="s">
        <v>180</v>
      </c>
      <c r="B35" s="49">
        <v>190.52628396465045</v>
      </c>
      <c r="C35" s="49">
        <v>3.238</v>
      </c>
      <c r="D35" s="23">
        <v>2.7674633335320824E-2</v>
      </c>
    </row>
    <row r="36" spans="1:246" s="55" customFormat="1" x14ac:dyDescent="0.25">
      <c r="A36" s="42" t="s">
        <v>181</v>
      </c>
      <c r="B36" s="49">
        <v>190.52628396465045</v>
      </c>
      <c r="C36" s="49">
        <v>3.238</v>
      </c>
      <c r="D36" s="23">
        <v>2.7674633335320824E-2</v>
      </c>
    </row>
    <row r="37" spans="1:246" s="56" customFormat="1" x14ac:dyDescent="0.25">
      <c r="A37" s="50" t="s">
        <v>182</v>
      </c>
      <c r="B37" s="51">
        <v>6130.6135339646498</v>
      </c>
      <c r="C37" s="51">
        <v>104.56949999999999</v>
      </c>
      <c r="D37" s="26">
        <v>0.89049383708394625</v>
      </c>
      <c r="E37" s="10">
        <v>-6130.6135339646498</v>
      </c>
      <c r="F37" s="10">
        <v>-104.56949999999999</v>
      </c>
    </row>
    <row r="38" spans="1:246" s="55" customFormat="1" x14ac:dyDescent="0.25">
      <c r="A38" s="44" t="s">
        <v>183</v>
      </c>
      <c r="B38" s="10">
        <v>0</v>
      </c>
      <c r="C38" s="10">
        <v>0</v>
      </c>
      <c r="D38" s="10"/>
    </row>
    <row r="39" spans="1:246" s="55" customFormat="1" x14ac:dyDescent="0.25">
      <c r="A39" s="42" t="s">
        <v>184</v>
      </c>
      <c r="B39" s="49">
        <v>115.5</v>
      </c>
      <c r="C39" s="49">
        <v>2.0244999999999997</v>
      </c>
      <c r="D39" s="23">
        <v>1.6776793646080913E-2</v>
      </c>
    </row>
    <row r="40" spans="1:246" s="55" customFormat="1" x14ac:dyDescent="0.25">
      <c r="A40" s="42" t="s">
        <v>185</v>
      </c>
      <c r="B40" s="49">
        <v>0.54449999999999998</v>
      </c>
      <c r="C40" s="49">
        <v>9.2500000000000013E-3</v>
      </c>
      <c r="D40" s="23">
        <v>7.9090598617238573E-5</v>
      </c>
    </row>
    <row r="41" spans="1:246" s="55" customFormat="1" x14ac:dyDescent="0.25">
      <c r="A41" s="48" t="s">
        <v>186</v>
      </c>
      <c r="B41" s="49">
        <v>0</v>
      </c>
      <c r="C41" s="49">
        <v>0</v>
      </c>
      <c r="D41" s="23">
        <v>0</v>
      </c>
    </row>
    <row r="42" spans="1:246" s="55" customFormat="1" x14ac:dyDescent="0.25">
      <c r="A42" s="48" t="s">
        <v>187</v>
      </c>
      <c r="B42" s="49">
        <v>0</v>
      </c>
      <c r="C42" s="49">
        <v>0</v>
      </c>
      <c r="D42" s="23">
        <v>0</v>
      </c>
    </row>
    <row r="43" spans="1:246" s="55" customFormat="1" x14ac:dyDescent="0.25">
      <c r="A43" s="48" t="s">
        <v>188</v>
      </c>
      <c r="B43" s="49">
        <v>0</v>
      </c>
      <c r="C43" s="49">
        <v>0</v>
      </c>
      <c r="D43" s="23">
        <v>0</v>
      </c>
    </row>
    <row r="44" spans="1:246" s="55" customFormat="1" x14ac:dyDescent="0.25">
      <c r="A44" s="53" t="s">
        <v>189</v>
      </c>
      <c r="B44" s="54">
        <v>116.0445</v>
      </c>
      <c r="C44" s="54">
        <v>2.0337499999999999</v>
      </c>
      <c r="D44" s="30">
        <v>1.6855884244698152E-2</v>
      </c>
      <c r="E44" s="57"/>
      <c r="F44" s="32"/>
      <c r="G44" s="58"/>
      <c r="H44" s="57"/>
      <c r="I44" s="57"/>
      <c r="J44" s="32"/>
      <c r="K44" s="58"/>
      <c r="L44" s="57"/>
      <c r="M44" s="57"/>
      <c r="N44" s="32"/>
      <c r="O44" s="58"/>
      <c r="P44" s="57"/>
      <c r="Q44" s="57"/>
      <c r="R44" s="32"/>
      <c r="S44" s="58"/>
      <c r="T44" s="57"/>
      <c r="U44" s="57"/>
      <c r="V44" s="32"/>
      <c r="W44" s="58"/>
      <c r="X44" s="57"/>
      <c r="Y44" s="57"/>
      <c r="Z44" s="32"/>
      <c r="AA44" s="58"/>
      <c r="AB44" s="57"/>
      <c r="AC44" s="57"/>
      <c r="AD44" s="32"/>
      <c r="AE44" s="58"/>
      <c r="AF44" s="57"/>
      <c r="AG44" s="57"/>
      <c r="AH44" s="32"/>
      <c r="AI44" s="58"/>
      <c r="AJ44" s="57"/>
      <c r="AK44" s="57"/>
      <c r="AL44" s="32"/>
      <c r="AM44" s="58"/>
      <c r="AN44" s="57"/>
      <c r="AO44" s="57"/>
      <c r="AP44" s="32"/>
      <c r="AQ44" s="58"/>
      <c r="AR44" s="57"/>
      <c r="AS44" s="57"/>
      <c r="AT44" s="32"/>
      <c r="AU44" s="58"/>
      <c r="AV44" s="57"/>
      <c r="AW44" s="57"/>
      <c r="AX44" s="32"/>
      <c r="AY44" s="58"/>
      <c r="AZ44" s="57"/>
      <c r="BA44" s="57"/>
      <c r="BB44" s="32"/>
      <c r="BC44" s="58"/>
      <c r="BD44" s="57"/>
      <c r="BE44" s="57"/>
      <c r="BF44" s="32"/>
      <c r="BG44" s="58"/>
      <c r="BH44" s="57"/>
      <c r="BI44" s="57"/>
      <c r="BJ44" s="32"/>
      <c r="BK44" s="58"/>
      <c r="BL44" s="57"/>
      <c r="BM44" s="57"/>
      <c r="BN44" s="32"/>
      <c r="BO44" s="58"/>
      <c r="BP44" s="57"/>
      <c r="BQ44" s="57"/>
      <c r="BR44" s="32"/>
      <c r="BS44" s="58"/>
      <c r="BT44" s="57"/>
      <c r="BU44" s="57"/>
      <c r="BV44" s="32"/>
      <c r="BW44" s="58"/>
      <c r="BX44" s="57"/>
      <c r="BY44" s="57"/>
      <c r="BZ44" s="32"/>
      <c r="CA44" s="58"/>
      <c r="CB44" s="57"/>
      <c r="CC44" s="57"/>
      <c r="CD44" s="32"/>
      <c r="CE44" s="58"/>
      <c r="CF44" s="57"/>
      <c r="CG44" s="57"/>
      <c r="CH44" s="32"/>
      <c r="CI44" s="58"/>
      <c r="CJ44" s="57"/>
      <c r="CK44" s="57"/>
      <c r="CL44" s="32"/>
      <c r="CM44" s="58"/>
      <c r="CN44" s="57"/>
      <c r="CO44" s="57"/>
      <c r="CP44" s="32"/>
      <c r="CQ44" s="58"/>
      <c r="CR44" s="57"/>
      <c r="CS44" s="57"/>
      <c r="CT44" s="32"/>
      <c r="CU44" s="58"/>
      <c r="CV44" s="57"/>
      <c r="CW44" s="57"/>
      <c r="CX44" s="32"/>
      <c r="CY44" s="58"/>
      <c r="CZ44" s="57"/>
      <c r="DA44" s="57"/>
      <c r="DB44" s="32"/>
      <c r="DC44" s="58"/>
      <c r="DD44" s="57"/>
      <c r="DE44" s="57"/>
      <c r="DF44" s="32"/>
      <c r="DG44" s="58"/>
      <c r="DH44" s="57"/>
      <c r="DI44" s="57"/>
      <c r="DJ44" s="32"/>
      <c r="DK44" s="58"/>
      <c r="DL44" s="57"/>
      <c r="DM44" s="57"/>
      <c r="DN44" s="32"/>
      <c r="DO44" s="58"/>
      <c r="DP44" s="57"/>
      <c r="DQ44" s="57"/>
      <c r="DR44" s="32"/>
      <c r="DS44" s="58"/>
      <c r="DT44" s="57"/>
      <c r="DU44" s="57"/>
      <c r="DV44" s="32"/>
      <c r="DW44" s="58"/>
      <c r="DX44" s="57"/>
      <c r="DY44" s="57"/>
      <c r="DZ44" s="32"/>
      <c r="EA44" s="58"/>
      <c r="EB44" s="57"/>
      <c r="EC44" s="57"/>
      <c r="ED44" s="32"/>
      <c r="EE44" s="58"/>
      <c r="EF44" s="57"/>
      <c r="EG44" s="57"/>
      <c r="EH44" s="32"/>
      <c r="EI44" s="58"/>
      <c r="EJ44" s="57"/>
      <c r="EK44" s="57"/>
      <c r="EL44" s="32"/>
      <c r="EM44" s="58"/>
      <c r="EN44" s="57"/>
      <c r="EO44" s="57"/>
      <c r="EP44" s="32"/>
      <c r="EQ44" s="58"/>
      <c r="ER44" s="57"/>
      <c r="ES44" s="57"/>
      <c r="ET44" s="32"/>
      <c r="EU44" s="58"/>
      <c r="EV44" s="57"/>
      <c r="EW44" s="57"/>
      <c r="EX44" s="32"/>
      <c r="EY44" s="58"/>
      <c r="EZ44" s="57"/>
      <c r="FA44" s="57"/>
      <c r="FB44" s="32"/>
      <c r="FC44" s="58"/>
      <c r="FD44" s="57"/>
      <c r="FE44" s="57"/>
      <c r="FF44" s="32"/>
      <c r="FG44" s="58"/>
      <c r="FH44" s="57"/>
      <c r="FI44" s="57"/>
      <c r="FJ44" s="32"/>
      <c r="FK44" s="58"/>
      <c r="FL44" s="57"/>
      <c r="FM44" s="57"/>
      <c r="FN44" s="32"/>
      <c r="FO44" s="58"/>
      <c r="FP44" s="57"/>
      <c r="FQ44" s="57"/>
      <c r="FR44" s="32"/>
      <c r="FS44" s="58"/>
      <c r="FT44" s="57"/>
      <c r="FU44" s="57"/>
      <c r="FV44" s="32"/>
      <c r="FW44" s="58"/>
      <c r="FX44" s="57"/>
      <c r="FY44" s="57"/>
      <c r="FZ44" s="32"/>
      <c r="GA44" s="58"/>
      <c r="GB44" s="57"/>
      <c r="GC44" s="57"/>
      <c r="GD44" s="32"/>
      <c r="GE44" s="58"/>
      <c r="GF44" s="57"/>
      <c r="GG44" s="57"/>
      <c r="GH44" s="32"/>
      <c r="GI44" s="58"/>
      <c r="GJ44" s="57"/>
      <c r="GK44" s="57"/>
      <c r="GL44" s="32"/>
      <c r="GM44" s="58"/>
      <c r="GN44" s="57"/>
      <c r="GO44" s="57"/>
      <c r="GP44" s="32"/>
      <c r="GQ44" s="58"/>
      <c r="GR44" s="57"/>
      <c r="GS44" s="57"/>
      <c r="GT44" s="32"/>
      <c r="GU44" s="58"/>
      <c r="GV44" s="57"/>
      <c r="GW44" s="57"/>
      <c r="GX44" s="32"/>
      <c r="GY44" s="58"/>
      <c r="GZ44" s="57"/>
      <c r="HA44" s="57"/>
      <c r="HB44" s="32"/>
      <c r="HC44" s="58"/>
      <c r="HD44" s="57"/>
      <c r="HE44" s="57"/>
      <c r="HF44" s="32"/>
      <c r="HG44" s="58"/>
      <c r="HH44" s="57"/>
      <c r="HI44" s="57"/>
      <c r="HJ44" s="32"/>
      <c r="HK44" s="58"/>
      <c r="HL44" s="57"/>
      <c r="HM44" s="57"/>
      <c r="HN44" s="32"/>
      <c r="HO44" s="58"/>
      <c r="HP44" s="57"/>
      <c r="HQ44" s="57"/>
      <c r="HR44" s="32"/>
      <c r="HS44" s="58"/>
      <c r="HT44" s="57"/>
      <c r="HU44" s="57"/>
      <c r="HV44" s="32"/>
      <c r="HW44" s="58"/>
      <c r="HX44" s="57"/>
      <c r="HY44" s="57"/>
      <c r="HZ44" s="32"/>
      <c r="IA44" s="58"/>
      <c r="IB44" s="57"/>
      <c r="IC44" s="57"/>
      <c r="ID44" s="32"/>
      <c r="IE44" s="58"/>
      <c r="IF44" s="57"/>
      <c r="IG44" s="57"/>
      <c r="IH44" s="32"/>
      <c r="II44" s="58"/>
      <c r="IJ44" s="57"/>
      <c r="IK44" s="57"/>
      <c r="IL44" s="32"/>
    </row>
    <row r="45" spans="1:246" s="55" customFormat="1" x14ac:dyDescent="0.25">
      <c r="A45" s="44" t="s">
        <v>190</v>
      </c>
      <c r="B45" s="10">
        <v>0</v>
      </c>
      <c r="C45" s="10">
        <v>0</v>
      </c>
      <c r="D45" s="10"/>
    </row>
    <row r="46" spans="1:246" s="55" customFormat="1" x14ac:dyDescent="0.25">
      <c r="A46" s="48" t="s">
        <v>191</v>
      </c>
      <c r="B46" s="49">
        <v>525</v>
      </c>
      <c r="C46" s="49">
        <v>9.1880000000000006</v>
      </c>
      <c r="D46" s="23">
        <v>7.625815293673141E-2</v>
      </c>
    </row>
    <row r="47" spans="1:246" s="55" customFormat="1" x14ac:dyDescent="0.25">
      <c r="A47" s="48" t="s">
        <v>192</v>
      </c>
      <c r="B47" s="49">
        <v>0</v>
      </c>
      <c r="C47" s="49">
        <v>0</v>
      </c>
      <c r="D47" s="23">
        <v>0</v>
      </c>
    </row>
    <row r="48" spans="1:246" s="55" customFormat="1" x14ac:dyDescent="0.25">
      <c r="A48" s="48" t="s">
        <v>193</v>
      </c>
      <c r="B48" s="49">
        <v>21.66825</v>
      </c>
      <c r="C48" s="49">
        <v>0.378</v>
      </c>
      <c r="D48" s="23">
        <v>3.1473918521358678E-3</v>
      </c>
    </row>
    <row r="49" spans="1:246" s="55" customFormat="1" x14ac:dyDescent="0.25">
      <c r="A49" s="53" t="s">
        <v>194</v>
      </c>
      <c r="B49" s="54">
        <v>546.66824999999994</v>
      </c>
      <c r="C49" s="54">
        <v>9.5660000000000025</v>
      </c>
      <c r="D49" s="30">
        <v>7.9405544788867272E-2</v>
      </c>
      <c r="E49" s="57"/>
      <c r="F49" s="32"/>
      <c r="G49" s="58"/>
      <c r="H49" s="57"/>
      <c r="I49" s="57"/>
      <c r="J49" s="32"/>
      <c r="K49" s="58"/>
      <c r="L49" s="57"/>
      <c r="M49" s="57"/>
      <c r="N49" s="32"/>
      <c r="O49" s="58"/>
      <c r="P49" s="57"/>
      <c r="Q49" s="57"/>
      <c r="R49" s="32"/>
      <c r="S49" s="58"/>
      <c r="T49" s="57"/>
      <c r="U49" s="57"/>
      <c r="V49" s="32"/>
      <c r="W49" s="58"/>
      <c r="X49" s="57"/>
      <c r="Y49" s="57"/>
      <c r="Z49" s="32"/>
      <c r="AA49" s="58"/>
      <c r="AB49" s="57"/>
      <c r="AC49" s="57"/>
      <c r="AD49" s="32"/>
      <c r="AE49" s="58"/>
      <c r="AF49" s="57"/>
      <c r="AG49" s="57"/>
      <c r="AH49" s="32"/>
      <c r="AI49" s="58"/>
      <c r="AJ49" s="57"/>
      <c r="AK49" s="57"/>
      <c r="AL49" s="32"/>
      <c r="AM49" s="58"/>
      <c r="AN49" s="57"/>
      <c r="AO49" s="57"/>
      <c r="AP49" s="32"/>
      <c r="AQ49" s="58"/>
      <c r="AR49" s="57"/>
      <c r="AS49" s="57"/>
      <c r="AT49" s="32"/>
      <c r="AU49" s="58"/>
      <c r="AV49" s="57"/>
      <c r="AW49" s="57"/>
      <c r="AX49" s="32"/>
      <c r="AY49" s="58"/>
      <c r="AZ49" s="57"/>
      <c r="BA49" s="57"/>
      <c r="BB49" s="32"/>
      <c r="BC49" s="58"/>
      <c r="BD49" s="57"/>
      <c r="BE49" s="57"/>
      <c r="BF49" s="32"/>
      <c r="BG49" s="58"/>
      <c r="BH49" s="57"/>
      <c r="BI49" s="57"/>
      <c r="BJ49" s="32"/>
      <c r="BK49" s="58"/>
      <c r="BL49" s="57"/>
      <c r="BM49" s="57"/>
      <c r="BN49" s="32"/>
      <c r="BO49" s="58"/>
      <c r="BP49" s="57"/>
      <c r="BQ49" s="57"/>
      <c r="BR49" s="32"/>
      <c r="BS49" s="58"/>
      <c r="BT49" s="57"/>
      <c r="BU49" s="57"/>
      <c r="BV49" s="32"/>
      <c r="BW49" s="58"/>
      <c r="BX49" s="57"/>
      <c r="BY49" s="57"/>
      <c r="BZ49" s="32"/>
      <c r="CA49" s="58"/>
      <c r="CB49" s="57"/>
      <c r="CC49" s="57"/>
      <c r="CD49" s="32"/>
      <c r="CE49" s="58"/>
      <c r="CF49" s="57"/>
      <c r="CG49" s="57"/>
      <c r="CH49" s="32"/>
      <c r="CI49" s="58"/>
      <c r="CJ49" s="57"/>
      <c r="CK49" s="57"/>
      <c r="CL49" s="32"/>
      <c r="CM49" s="58"/>
      <c r="CN49" s="57"/>
      <c r="CO49" s="57"/>
      <c r="CP49" s="32"/>
      <c r="CQ49" s="58"/>
      <c r="CR49" s="57"/>
      <c r="CS49" s="57"/>
      <c r="CT49" s="32"/>
      <c r="CU49" s="58"/>
      <c r="CV49" s="57"/>
      <c r="CW49" s="57"/>
      <c r="CX49" s="32"/>
      <c r="CY49" s="58"/>
      <c r="CZ49" s="57"/>
      <c r="DA49" s="57"/>
      <c r="DB49" s="32"/>
      <c r="DC49" s="58"/>
      <c r="DD49" s="57"/>
      <c r="DE49" s="57"/>
      <c r="DF49" s="32"/>
      <c r="DG49" s="58"/>
      <c r="DH49" s="57"/>
      <c r="DI49" s="57"/>
      <c r="DJ49" s="32"/>
      <c r="DK49" s="58"/>
      <c r="DL49" s="57"/>
      <c r="DM49" s="57"/>
      <c r="DN49" s="32"/>
      <c r="DO49" s="58"/>
      <c r="DP49" s="57"/>
      <c r="DQ49" s="57"/>
      <c r="DR49" s="32"/>
      <c r="DS49" s="58"/>
      <c r="DT49" s="57"/>
      <c r="DU49" s="57"/>
      <c r="DV49" s="32"/>
      <c r="DW49" s="58"/>
      <c r="DX49" s="57"/>
      <c r="DY49" s="57"/>
      <c r="DZ49" s="32"/>
      <c r="EA49" s="58"/>
      <c r="EB49" s="57"/>
      <c r="EC49" s="57"/>
      <c r="ED49" s="32"/>
      <c r="EE49" s="58"/>
      <c r="EF49" s="57"/>
      <c r="EG49" s="57"/>
      <c r="EH49" s="32"/>
      <c r="EI49" s="58"/>
      <c r="EJ49" s="57"/>
      <c r="EK49" s="57"/>
      <c r="EL49" s="32"/>
      <c r="EM49" s="58"/>
      <c r="EN49" s="57"/>
      <c r="EO49" s="57"/>
      <c r="EP49" s="32"/>
      <c r="EQ49" s="58"/>
      <c r="ER49" s="57"/>
      <c r="ES49" s="57"/>
      <c r="ET49" s="32"/>
      <c r="EU49" s="58"/>
      <c r="EV49" s="57"/>
      <c r="EW49" s="57"/>
      <c r="EX49" s="32"/>
      <c r="EY49" s="58"/>
      <c r="EZ49" s="57"/>
      <c r="FA49" s="57"/>
      <c r="FB49" s="32"/>
      <c r="FC49" s="58"/>
      <c r="FD49" s="57"/>
      <c r="FE49" s="57"/>
      <c r="FF49" s="32"/>
      <c r="FG49" s="58"/>
      <c r="FH49" s="57"/>
      <c r="FI49" s="57"/>
      <c r="FJ49" s="32"/>
      <c r="FK49" s="58"/>
      <c r="FL49" s="57"/>
      <c r="FM49" s="57"/>
      <c r="FN49" s="32"/>
      <c r="FO49" s="58"/>
      <c r="FP49" s="57"/>
      <c r="FQ49" s="57"/>
      <c r="FR49" s="32"/>
      <c r="FS49" s="58"/>
      <c r="FT49" s="57"/>
      <c r="FU49" s="57"/>
      <c r="FV49" s="32"/>
      <c r="FW49" s="58"/>
      <c r="FX49" s="57"/>
      <c r="FY49" s="57"/>
      <c r="FZ49" s="32"/>
      <c r="GA49" s="58"/>
      <c r="GB49" s="57"/>
      <c r="GC49" s="57"/>
      <c r="GD49" s="32"/>
      <c r="GE49" s="58"/>
      <c r="GF49" s="57"/>
      <c r="GG49" s="57"/>
      <c r="GH49" s="32"/>
      <c r="GI49" s="58"/>
      <c r="GJ49" s="57"/>
      <c r="GK49" s="57"/>
      <c r="GL49" s="32"/>
      <c r="GM49" s="58"/>
      <c r="GN49" s="57"/>
      <c r="GO49" s="57"/>
      <c r="GP49" s="32"/>
      <c r="GQ49" s="58"/>
      <c r="GR49" s="57"/>
      <c r="GS49" s="57"/>
      <c r="GT49" s="32"/>
      <c r="GU49" s="58"/>
      <c r="GV49" s="57"/>
      <c r="GW49" s="57"/>
      <c r="GX49" s="32"/>
      <c r="GY49" s="58"/>
      <c r="GZ49" s="57"/>
      <c r="HA49" s="57"/>
      <c r="HB49" s="32"/>
      <c r="HC49" s="58"/>
      <c r="HD49" s="57"/>
      <c r="HE49" s="57"/>
      <c r="HF49" s="32"/>
      <c r="HG49" s="58"/>
      <c r="HH49" s="57"/>
      <c r="HI49" s="57"/>
      <c r="HJ49" s="32"/>
      <c r="HK49" s="58"/>
      <c r="HL49" s="57"/>
      <c r="HM49" s="57"/>
      <c r="HN49" s="32"/>
      <c r="HO49" s="58"/>
      <c r="HP49" s="57"/>
      <c r="HQ49" s="57"/>
      <c r="HR49" s="32"/>
      <c r="HS49" s="58"/>
      <c r="HT49" s="57"/>
      <c r="HU49" s="57"/>
      <c r="HV49" s="32"/>
      <c r="HW49" s="58"/>
      <c r="HX49" s="57"/>
      <c r="HY49" s="57"/>
      <c r="HZ49" s="32"/>
      <c r="IA49" s="58"/>
      <c r="IB49" s="57"/>
      <c r="IC49" s="57"/>
      <c r="ID49" s="32"/>
      <c r="IE49" s="58"/>
      <c r="IF49" s="57"/>
      <c r="IG49" s="57"/>
      <c r="IH49" s="32"/>
      <c r="II49" s="58"/>
      <c r="IJ49" s="57"/>
      <c r="IK49" s="57"/>
      <c r="IL49" s="32"/>
    </row>
    <row r="50" spans="1:246" s="55" customFormat="1" x14ac:dyDescent="0.25">
      <c r="A50" s="59" t="s">
        <v>195</v>
      </c>
      <c r="B50" s="60">
        <v>662.71274999999991</v>
      </c>
      <c r="C50" s="60">
        <v>11.59975</v>
      </c>
      <c r="D50" s="35">
        <v>9.6261429033565424E-2</v>
      </c>
      <c r="E50" s="58"/>
      <c r="F50" s="57"/>
      <c r="G50" s="57"/>
      <c r="H50" s="57"/>
      <c r="I50" s="58"/>
      <c r="J50" s="57"/>
      <c r="K50" s="57"/>
      <c r="L50" s="57"/>
      <c r="M50" s="58"/>
      <c r="N50" s="57"/>
      <c r="O50" s="57"/>
      <c r="P50" s="57"/>
      <c r="Q50" s="58"/>
      <c r="R50" s="57"/>
      <c r="S50" s="57"/>
      <c r="T50" s="57"/>
      <c r="U50" s="58"/>
      <c r="V50" s="57"/>
      <c r="W50" s="57"/>
      <c r="X50" s="57"/>
      <c r="Y50" s="58"/>
      <c r="Z50" s="57"/>
      <c r="AA50" s="57"/>
      <c r="AB50" s="57"/>
      <c r="AC50" s="58"/>
      <c r="AD50" s="57"/>
      <c r="AE50" s="57"/>
      <c r="AF50" s="57"/>
      <c r="AG50" s="58"/>
      <c r="AH50" s="57"/>
      <c r="AI50" s="57"/>
      <c r="AJ50" s="57"/>
      <c r="AK50" s="58"/>
      <c r="AL50" s="57"/>
      <c r="AM50" s="57"/>
      <c r="AN50" s="57"/>
      <c r="AO50" s="58"/>
      <c r="AP50" s="57"/>
      <c r="AQ50" s="57"/>
      <c r="AR50" s="57"/>
      <c r="AS50" s="58"/>
      <c r="AT50" s="57"/>
      <c r="AU50" s="57"/>
      <c r="AV50" s="57"/>
      <c r="AW50" s="58"/>
      <c r="AX50" s="57"/>
      <c r="AY50" s="57"/>
      <c r="AZ50" s="57"/>
      <c r="BA50" s="58"/>
      <c r="BB50" s="57"/>
      <c r="BC50" s="57"/>
      <c r="BD50" s="57"/>
      <c r="BE50" s="58"/>
      <c r="BF50" s="57"/>
      <c r="BG50" s="57"/>
      <c r="BH50" s="57"/>
      <c r="BI50" s="58"/>
      <c r="BJ50" s="57"/>
      <c r="BK50" s="57"/>
      <c r="BL50" s="57"/>
      <c r="BM50" s="58"/>
      <c r="BN50" s="57"/>
      <c r="BO50" s="57"/>
      <c r="BP50" s="57"/>
      <c r="BQ50" s="58"/>
      <c r="BR50" s="57"/>
      <c r="BS50" s="57"/>
      <c r="BT50" s="57"/>
      <c r="BU50" s="58"/>
      <c r="BV50" s="57"/>
      <c r="BW50" s="57"/>
      <c r="BX50" s="57"/>
      <c r="BY50" s="58"/>
      <c r="BZ50" s="57"/>
      <c r="CA50" s="57"/>
      <c r="CB50" s="57"/>
      <c r="CC50" s="58"/>
      <c r="CD50" s="57"/>
      <c r="CE50" s="57"/>
      <c r="CF50" s="57"/>
      <c r="CG50" s="58"/>
      <c r="CH50" s="57"/>
      <c r="CI50" s="57"/>
      <c r="CJ50" s="57"/>
      <c r="CK50" s="58"/>
      <c r="CL50" s="57"/>
      <c r="CM50" s="57"/>
      <c r="CN50" s="57"/>
      <c r="CO50" s="58"/>
      <c r="CP50" s="57"/>
      <c r="CQ50" s="57"/>
      <c r="CR50" s="57"/>
      <c r="CS50" s="58"/>
      <c r="CT50" s="57"/>
      <c r="CU50" s="57"/>
      <c r="CV50" s="57"/>
      <c r="CW50" s="58"/>
      <c r="CX50" s="57"/>
      <c r="CY50" s="57"/>
      <c r="CZ50" s="57"/>
      <c r="DA50" s="58"/>
      <c r="DB50" s="57"/>
      <c r="DC50" s="57"/>
      <c r="DD50" s="57"/>
      <c r="DE50" s="58"/>
      <c r="DF50" s="57"/>
      <c r="DG50" s="57"/>
      <c r="DH50" s="57"/>
      <c r="DI50" s="58"/>
      <c r="DJ50" s="57"/>
      <c r="DK50" s="57"/>
      <c r="DL50" s="57"/>
      <c r="DM50" s="58"/>
      <c r="DN50" s="57"/>
      <c r="DO50" s="57"/>
      <c r="DP50" s="57"/>
      <c r="DQ50" s="58"/>
      <c r="DR50" s="57"/>
      <c r="DS50" s="57"/>
      <c r="DT50" s="57"/>
      <c r="DU50" s="58"/>
      <c r="DV50" s="57"/>
      <c r="DW50" s="57"/>
      <c r="DX50" s="57"/>
      <c r="DY50" s="58"/>
      <c r="DZ50" s="57"/>
      <c r="EA50" s="57"/>
      <c r="EB50" s="57"/>
      <c r="EC50" s="58"/>
      <c r="ED50" s="57"/>
      <c r="EE50" s="57"/>
      <c r="EF50" s="57"/>
      <c r="EG50" s="58"/>
      <c r="EH50" s="57"/>
      <c r="EI50" s="57"/>
      <c r="EJ50" s="57"/>
      <c r="EK50" s="58"/>
      <c r="EL50" s="57"/>
      <c r="EM50" s="57"/>
      <c r="EN50" s="57"/>
      <c r="EO50" s="58"/>
      <c r="EP50" s="57"/>
      <c r="EQ50" s="57"/>
      <c r="ER50" s="57"/>
      <c r="ES50" s="58"/>
      <c r="ET50" s="57"/>
      <c r="EU50" s="57"/>
      <c r="EV50" s="57"/>
      <c r="EW50" s="58"/>
      <c r="EX50" s="57"/>
      <c r="EY50" s="57"/>
      <c r="EZ50" s="57"/>
      <c r="FA50" s="58"/>
      <c r="FB50" s="57"/>
      <c r="FC50" s="57"/>
      <c r="FD50" s="57"/>
      <c r="FE50" s="58"/>
      <c r="FF50" s="57"/>
      <c r="FG50" s="57"/>
      <c r="FH50" s="57"/>
      <c r="FI50" s="58"/>
      <c r="FJ50" s="57"/>
      <c r="FK50" s="57"/>
      <c r="FL50" s="57"/>
      <c r="FM50" s="58"/>
      <c r="FN50" s="57"/>
      <c r="FO50" s="57"/>
      <c r="FP50" s="57"/>
      <c r="FQ50" s="58"/>
      <c r="FR50" s="57"/>
      <c r="FS50" s="57"/>
      <c r="FT50" s="57"/>
      <c r="FU50" s="58"/>
      <c r="FV50" s="57"/>
      <c r="FW50" s="57"/>
      <c r="FX50" s="57"/>
      <c r="FY50" s="58"/>
      <c r="FZ50" s="57"/>
      <c r="GA50" s="57"/>
      <c r="GB50" s="57"/>
      <c r="GC50" s="58"/>
      <c r="GD50" s="57"/>
      <c r="GE50" s="57"/>
      <c r="GF50" s="57"/>
      <c r="GG50" s="58"/>
      <c r="GH50" s="57"/>
      <c r="GI50" s="57"/>
      <c r="GJ50" s="57"/>
      <c r="GK50" s="58"/>
      <c r="GL50" s="57"/>
      <c r="GM50" s="57"/>
      <c r="GN50" s="57"/>
      <c r="GO50" s="58"/>
      <c r="GP50" s="57"/>
      <c r="GQ50" s="57"/>
      <c r="GR50" s="57"/>
      <c r="GS50" s="58"/>
      <c r="GT50" s="57"/>
      <c r="GU50" s="57"/>
      <c r="GV50" s="57"/>
      <c r="GW50" s="58"/>
      <c r="GX50" s="57"/>
      <c r="GY50" s="57"/>
      <c r="GZ50" s="57"/>
      <c r="HA50" s="58"/>
      <c r="HB50" s="57"/>
      <c r="HC50" s="57"/>
      <c r="HD50" s="57"/>
      <c r="HE50" s="58"/>
      <c r="HF50" s="57"/>
      <c r="HG50" s="57"/>
      <c r="HH50" s="57"/>
      <c r="HI50" s="58"/>
      <c r="HJ50" s="57"/>
      <c r="HK50" s="57"/>
      <c r="HL50" s="57"/>
      <c r="HM50" s="58"/>
      <c r="HN50" s="57"/>
      <c r="HO50" s="57"/>
      <c r="HP50" s="57"/>
      <c r="HQ50" s="58"/>
      <c r="HR50" s="57"/>
      <c r="HS50" s="57"/>
      <c r="HT50" s="57"/>
      <c r="HU50" s="58"/>
      <c r="HV50" s="57"/>
      <c r="HW50" s="57"/>
      <c r="HX50" s="57"/>
      <c r="HY50" s="58"/>
      <c r="HZ50" s="57"/>
      <c r="IA50" s="57"/>
      <c r="IB50" s="57"/>
      <c r="IC50" s="58"/>
      <c r="ID50" s="57"/>
      <c r="IE50" s="57"/>
      <c r="IF50" s="57"/>
      <c r="IG50" s="58"/>
      <c r="IH50" s="57"/>
      <c r="II50" s="57"/>
      <c r="IJ50" s="57"/>
    </row>
    <row r="51" spans="1:246" s="56" customFormat="1" x14ac:dyDescent="0.25">
      <c r="A51" s="50" t="s">
        <v>196</v>
      </c>
      <c r="B51" s="51">
        <v>6793.3262839646504</v>
      </c>
      <c r="C51" s="51">
        <v>116.16924999999998</v>
      </c>
      <c r="D51" s="26">
        <v>0.98675526611751163</v>
      </c>
    </row>
    <row r="52" spans="1:246" s="55" customFormat="1" x14ac:dyDescent="0.25">
      <c r="A52" s="44" t="s">
        <v>63</v>
      </c>
      <c r="B52" s="10">
        <v>0</v>
      </c>
      <c r="C52" s="10">
        <v>0</v>
      </c>
      <c r="D52" s="10"/>
    </row>
    <row r="53" spans="1:246" s="55" customFormat="1" x14ac:dyDescent="0.25">
      <c r="A53" s="42" t="s">
        <v>197</v>
      </c>
      <c r="B53" s="49">
        <v>52.733500000000006</v>
      </c>
      <c r="C53" s="49">
        <v>0.92600000000000016</v>
      </c>
      <c r="D53" s="23">
        <v>7.6597320150269075E-3</v>
      </c>
    </row>
    <row r="54" spans="1:246" s="55" customFormat="1" x14ac:dyDescent="0.25">
      <c r="A54" s="42" t="s">
        <v>198</v>
      </c>
      <c r="B54" s="49">
        <v>0</v>
      </c>
      <c r="C54" s="49">
        <v>0</v>
      </c>
      <c r="D54" s="23">
        <v>0</v>
      </c>
    </row>
    <row r="55" spans="1:246" s="55" customFormat="1" x14ac:dyDescent="0.25">
      <c r="A55" s="42" t="s">
        <v>199</v>
      </c>
      <c r="B55" s="49">
        <v>38.449999999999996</v>
      </c>
      <c r="C55" s="49">
        <v>0.67249999999999999</v>
      </c>
      <c r="D55" s="23">
        <v>5.585001867461567E-3</v>
      </c>
    </row>
    <row r="56" spans="1:246" s="55" customFormat="1" x14ac:dyDescent="0.25">
      <c r="A56" s="53" t="s">
        <v>200</v>
      </c>
      <c r="B56" s="54">
        <v>91.183499999999995</v>
      </c>
      <c r="C56" s="54">
        <v>1.5985</v>
      </c>
      <c r="D56" s="30">
        <v>1.3244733882488475E-2</v>
      </c>
      <c r="E56" s="57"/>
      <c r="F56" s="32"/>
      <c r="G56" s="58"/>
      <c r="H56" s="57"/>
      <c r="I56" s="57"/>
      <c r="J56" s="32"/>
      <c r="K56" s="58"/>
      <c r="L56" s="57"/>
      <c r="M56" s="57"/>
      <c r="N56" s="32"/>
      <c r="O56" s="58"/>
      <c r="P56" s="57"/>
      <c r="Q56" s="57"/>
      <c r="R56" s="32"/>
      <c r="S56" s="58"/>
      <c r="T56" s="57"/>
      <c r="U56" s="57"/>
      <c r="V56" s="32"/>
      <c r="W56" s="58"/>
      <c r="X56" s="57"/>
      <c r="Y56" s="57"/>
      <c r="Z56" s="32"/>
      <c r="AA56" s="58"/>
      <c r="AB56" s="57"/>
      <c r="AC56" s="57"/>
      <c r="AD56" s="32"/>
      <c r="AE56" s="58"/>
      <c r="AF56" s="57"/>
      <c r="AG56" s="57"/>
      <c r="AH56" s="32"/>
      <c r="AI56" s="58"/>
      <c r="AJ56" s="57"/>
      <c r="AK56" s="57"/>
      <c r="AL56" s="32"/>
      <c r="AM56" s="58"/>
      <c r="AN56" s="57"/>
      <c r="AO56" s="57"/>
      <c r="AP56" s="32"/>
      <c r="AQ56" s="58"/>
      <c r="AR56" s="57"/>
      <c r="AS56" s="57"/>
      <c r="AT56" s="32"/>
      <c r="AU56" s="58"/>
      <c r="AV56" s="57"/>
      <c r="AW56" s="57"/>
      <c r="AX56" s="32"/>
      <c r="AY56" s="58"/>
      <c r="AZ56" s="57"/>
      <c r="BA56" s="57"/>
      <c r="BB56" s="32"/>
      <c r="BC56" s="58"/>
      <c r="BD56" s="57"/>
      <c r="BE56" s="57"/>
      <c r="BF56" s="32"/>
      <c r="BG56" s="58"/>
      <c r="BH56" s="57"/>
      <c r="BI56" s="57"/>
      <c r="BJ56" s="32"/>
      <c r="BK56" s="58"/>
      <c r="BL56" s="57"/>
      <c r="BM56" s="57"/>
      <c r="BN56" s="32"/>
      <c r="BO56" s="58"/>
      <c r="BP56" s="57"/>
      <c r="BQ56" s="57"/>
      <c r="BR56" s="32"/>
      <c r="BS56" s="58"/>
      <c r="BT56" s="57"/>
      <c r="BU56" s="57"/>
      <c r="BV56" s="32"/>
      <c r="BW56" s="58"/>
      <c r="BX56" s="57"/>
      <c r="BY56" s="57"/>
      <c r="BZ56" s="32"/>
      <c r="CA56" s="58"/>
      <c r="CB56" s="57"/>
      <c r="CC56" s="57"/>
      <c r="CD56" s="32"/>
      <c r="CE56" s="58"/>
      <c r="CF56" s="57"/>
      <c r="CG56" s="57"/>
      <c r="CH56" s="32"/>
      <c r="CI56" s="58"/>
      <c r="CJ56" s="57"/>
      <c r="CK56" s="57"/>
      <c r="CL56" s="32"/>
      <c r="CM56" s="58"/>
      <c r="CN56" s="57"/>
      <c r="CO56" s="57"/>
      <c r="CP56" s="32"/>
      <c r="CQ56" s="58"/>
      <c r="CR56" s="57"/>
      <c r="CS56" s="57"/>
      <c r="CT56" s="32"/>
      <c r="CU56" s="58"/>
      <c r="CV56" s="57"/>
      <c r="CW56" s="57"/>
      <c r="CX56" s="32"/>
      <c r="CY56" s="58"/>
      <c r="CZ56" s="57"/>
      <c r="DA56" s="57"/>
      <c r="DB56" s="32"/>
      <c r="DC56" s="58"/>
      <c r="DD56" s="57"/>
      <c r="DE56" s="57"/>
      <c r="DF56" s="32"/>
      <c r="DG56" s="58"/>
      <c r="DH56" s="57"/>
      <c r="DI56" s="57"/>
      <c r="DJ56" s="32"/>
      <c r="DK56" s="58"/>
      <c r="DL56" s="57"/>
      <c r="DM56" s="57"/>
      <c r="DN56" s="32"/>
      <c r="DO56" s="58"/>
      <c r="DP56" s="57"/>
      <c r="DQ56" s="57"/>
      <c r="DR56" s="32"/>
      <c r="DS56" s="58"/>
      <c r="DT56" s="57"/>
      <c r="DU56" s="57"/>
      <c r="DV56" s="32"/>
      <c r="DW56" s="58"/>
      <c r="DX56" s="57"/>
      <c r="DY56" s="57"/>
      <c r="DZ56" s="32"/>
      <c r="EA56" s="58"/>
      <c r="EB56" s="57"/>
      <c r="EC56" s="57"/>
      <c r="ED56" s="32"/>
      <c r="EE56" s="58"/>
      <c r="EF56" s="57"/>
      <c r="EG56" s="57"/>
      <c r="EH56" s="32"/>
      <c r="EI56" s="58"/>
      <c r="EJ56" s="57"/>
      <c r="EK56" s="57"/>
      <c r="EL56" s="32"/>
      <c r="EM56" s="58"/>
      <c r="EN56" s="57"/>
      <c r="EO56" s="57"/>
      <c r="EP56" s="32"/>
      <c r="EQ56" s="58"/>
      <c r="ER56" s="57"/>
      <c r="ES56" s="57"/>
      <c r="ET56" s="32"/>
      <c r="EU56" s="58"/>
      <c r="EV56" s="57"/>
      <c r="EW56" s="57"/>
      <c r="EX56" s="32"/>
      <c r="EY56" s="58"/>
      <c r="EZ56" s="57"/>
      <c r="FA56" s="57"/>
      <c r="FB56" s="32"/>
      <c r="FC56" s="58"/>
      <c r="FD56" s="57"/>
      <c r="FE56" s="57"/>
      <c r="FF56" s="32"/>
      <c r="FG56" s="58"/>
      <c r="FH56" s="57"/>
      <c r="FI56" s="57"/>
      <c r="FJ56" s="32"/>
      <c r="FK56" s="58"/>
      <c r="FL56" s="57"/>
      <c r="FM56" s="57"/>
      <c r="FN56" s="32"/>
      <c r="FO56" s="58"/>
      <c r="FP56" s="57"/>
      <c r="FQ56" s="57"/>
      <c r="FR56" s="32"/>
      <c r="FS56" s="58"/>
      <c r="FT56" s="57"/>
      <c r="FU56" s="57"/>
      <c r="FV56" s="32"/>
      <c r="FW56" s="58"/>
      <c r="FX56" s="57"/>
      <c r="FY56" s="57"/>
      <c r="FZ56" s="32"/>
      <c r="GA56" s="58"/>
      <c r="GB56" s="57"/>
      <c r="GC56" s="57"/>
      <c r="GD56" s="32"/>
      <c r="GE56" s="58"/>
      <c r="GF56" s="57"/>
      <c r="GG56" s="57"/>
      <c r="GH56" s="32"/>
      <c r="GI56" s="58"/>
      <c r="GJ56" s="57"/>
      <c r="GK56" s="57"/>
      <c r="GL56" s="32"/>
      <c r="GM56" s="58"/>
      <c r="GN56" s="57"/>
      <c r="GO56" s="57"/>
      <c r="GP56" s="32"/>
      <c r="GQ56" s="58"/>
      <c r="GR56" s="57"/>
      <c r="GS56" s="57"/>
      <c r="GT56" s="32"/>
      <c r="GU56" s="58"/>
      <c r="GV56" s="57"/>
      <c r="GW56" s="57"/>
      <c r="GX56" s="32"/>
      <c r="GY56" s="58"/>
      <c r="GZ56" s="57"/>
      <c r="HA56" s="57"/>
      <c r="HB56" s="32"/>
      <c r="HC56" s="58"/>
      <c r="HD56" s="57"/>
      <c r="HE56" s="57"/>
      <c r="HF56" s="32"/>
      <c r="HG56" s="58"/>
      <c r="HH56" s="57"/>
      <c r="HI56" s="57"/>
      <c r="HJ56" s="32"/>
      <c r="HK56" s="58"/>
      <c r="HL56" s="57"/>
      <c r="HM56" s="57"/>
      <c r="HN56" s="32"/>
      <c r="HO56" s="58"/>
      <c r="HP56" s="57"/>
      <c r="HQ56" s="57"/>
      <c r="HR56" s="32"/>
      <c r="HS56" s="58"/>
      <c r="HT56" s="57"/>
      <c r="HU56" s="57"/>
      <c r="HV56" s="32"/>
      <c r="HW56" s="58"/>
      <c r="HX56" s="57"/>
      <c r="HY56" s="57"/>
      <c r="HZ56" s="32"/>
      <c r="IA56" s="58"/>
      <c r="IB56" s="57"/>
      <c r="IC56" s="57"/>
      <c r="ID56" s="32"/>
      <c r="IE56" s="58"/>
      <c r="IF56" s="57"/>
      <c r="IG56" s="57"/>
      <c r="IH56" s="32"/>
      <c r="II56" s="58"/>
      <c r="IJ56" s="57"/>
      <c r="IK56" s="57"/>
      <c r="IL56" s="32"/>
    </row>
    <row r="57" spans="1:246" s="31" customFormat="1" ht="13.5" thickBot="1" x14ac:dyDescent="0.3">
      <c r="A57" s="61" t="s">
        <v>201</v>
      </c>
      <c r="B57" s="62">
        <v>6884.5097839646496</v>
      </c>
      <c r="C57" s="62">
        <v>117.76775000000001</v>
      </c>
      <c r="D57" s="38">
        <v>1</v>
      </c>
    </row>
    <row r="58" spans="1:246" x14ac:dyDescent="0.25">
      <c r="A58" s="63" t="s">
        <v>68</v>
      </c>
      <c r="D58" s="40"/>
    </row>
  </sheetData>
  <conditionalFormatting sqref="E23:F23 E37:F37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J58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257</v>
      </c>
      <c r="B2" s="9"/>
      <c r="C2" s="9"/>
      <c r="D2" s="9"/>
    </row>
    <row r="3" spans="1:4" x14ac:dyDescent="0.25">
      <c r="A3" s="41" t="s">
        <v>258</v>
      </c>
      <c r="B3" s="9"/>
      <c r="C3" s="9"/>
      <c r="D3" s="9"/>
    </row>
    <row r="4" spans="1:4" x14ac:dyDescent="0.25">
      <c r="A4" s="41" t="s">
        <v>246</v>
      </c>
      <c r="B4" s="9"/>
      <c r="C4" s="9"/>
      <c r="D4" s="9"/>
    </row>
    <row r="5" spans="1:4" x14ac:dyDescent="0.25">
      <c r="A5" s="41" t="s">
        <v>259</v>
      </c>
      <c r="B5" s="9"/>
      <c r="C5" s="9"/>
      <c r="D5" s="9"/>
    </row>
    <row r="6" spans="1:4" ht="13.5" thickBot="1" x14ac:dyDescent="0.3">
      <c r="A6" s="11" t="s">
        <v>145</v>
      </c>
      <c r="B6" s="64">
        <v>59035.087719298244</v>
      </c>
      <c r="C6" s="42" t="s">
        <v>146</v>
      </c>
    </row>
    <row r="7" spans="1:4" x14ac:dyDescent="0.25">
      <c r="A7" s="14"/>
      <c r="B7" s="65" t="s">
        <v>147</v>
      </c>
      <c r="C7" s="16">
        <v>44256</v>
      </c>
      <c r="D7" s="43" t="s">
        <v>149</v>
      </c>
    </row>
    <row r="8" spans="1:4" x14ac:dyDescent="0.25">
      <c r="A8" s="44" t="s">
        <v>9</v>
      </c>
      <c r="D8" s="45" t="s">
        <v>150</v>
      </c>
    </row>
    <row r="9" spans="1:4" ht="13.5" thickBot="1" x14ac:dyDescent="0.3">
      <c r="A9" s="20"/>
      <c r="B9" s="46" t="s">
        <v>151</v>
      </c>
      <c r="C9" s="46" t="s">
        <v>248</v>
      </c>
      <c r="D9" s="47" t="s">
        <v>153</v>
      </c>
    </row>
    <row r="10" spans="1:4" x14ac:dyDescent="0.25">
      <c r="A10" s="44" t="s">
        <v>154</v>
      </c>
      <c r="B10" s="49"/>
    </row>
    <row r="11" spans="1:4" x14ac:dyDescent="0.25">
      <c r="A11" s="48" t="s">
        <v>155</v>
      </c>
      <c r="B11" s="49">
        <v>0</v>
      </c>
      <c r="C11" s="49">
        <v>0</v>
      </c>
      <c r="D11" s="23">
        <v>0</v>
      </c>
    </row>
    <row r="12" spans="1:4" x14ac:dyDescent="0.25">
      <c r="A12" s="48" t="s">
        <v>156</v>
      </c>
      <c r="B12" s="49">
        <v>0</v>
      </c>
      <c r="C12" s="49">
        <v>0</v>
      </c>
      <c r="D12" s="23">
        <v>0</v>
      </c>
    </row>
    <row r="13" spans="1:4" x14ac:dyDescent="0.25">
      <c r="A13" s="48" t="s">
        <v>157</v>
      </c>
      <c r="B13" s="49">
        <v>63.157894736842096</v>
      </c>
      <c r="C13" s="49">
        <v>1.07</v>
      </c>
      <c r="D13" s="23">
        <v>8.3552373544530552E-3</v>
      </c>
    </row>
    <row r="14" spans="1:4" x14ac:dyDescent="0.25">
      <c r="A14" s="48" t="s">
        <v>158</v>
      </c>
      <c r="B14" s="49">
        <v>0</v>
      </c>
      <c r="C14" s="49">
        <v>0</v>
      </c>
      <c r="D14" s="23">
        <v>0</v>
      </c>
    </row>
    <row r="15" spans="1:4" x14ac:dyDescent="0.25">
      <c r="A15" s="48" t="s">
        <v>159</v>
      </c>
      <c r="B15" s="49">
        <v>0</v>
      </c>
      <c r="C15" s="49">
        <v>0</v>
      </c>
      <c r="D15" s="23">
        <v>0</v>
      </c>
    </row>
    <row r="16" spans="1:4" x14ac:dyDescent="0.25">
      <c r="A16" s="42" t="s">
        <v>249</v>
      </c>
      <c r="B16" s="49">
        <v>3597.1929824561403</v>
      </c>
      <c r="C16" s="49">
        <v>60.93</v>
      </c>
      <c r="D16" s="23">
        <v>0.47587718532140405</v>
      </c>
    </row>
    <row r="17" spans="1:4" x14ac:dyDescent="0.25">
      <c r="A17" s="42" t="s">
        <v>250</v>
      </c>
      <c r="B17" s="49">
        <v>209</v>
      </c>
      <c r="C17" s="49">
        <v>3.54</v>
      </c>
      <c r="D17" s="23">
        <v>2.7648872945444238E-2</v>
      </c>
    </row>
    <row r="18" spans="1:4" x14ac:dyDescent="0.25">
      <c r="A18" s="42" t="s">
        <v>251</v>
      </c>
      <c r="B18" s="49">
        <v>0</v>
      </c>
      <c r="C18" s="49">
        <v>0</v>
      </c>
      <c r="D18" s="23">
        <v>0</v>
      </c>
    </row>
    <row r="19" spans="1:4" x14ac:dyDescent="0.25">
      <c r="A19" s="42" t="s">
        <v>252</v>
      </c>
      <c r="B19" s="49">
        <v>630</v>
      </c>
      <c r="C19" s="49">
        <v>10.67</v>
      </c>
      <c r="D19" s="23">
        <v>8.3343492610669243E-2</v>
      </c>
    </row>
    <row r="20" spans="1:4" x14ac:dyDescent="0.25">
      <c r="A20" s="42" t="s">
        <v>253</v>
      </c>
      <c r="B20" s="49">
        <v>36</v>
      </c>
      <c r="C20" s="49">
        <v>0.61</v>
      </c>
      <c r="D20" s="23">
        <v>4.762485292038242E-3</v>
      </c>
    </row>
    <row r="21" spans="1:4" x14ac:dyDescent="0.25">
      <c r="A21" s="42" t="s">
        <v>254</v>
      </c>
      <c r="B21" s="49">
        <v>65.218421052631584</v>
      </c>
      <c r="C21" s="49">
        <v>1.1000000000000001</v>
      </c>
      <c r="D21" s="23">
        <v>8.6278269731420876E-3</v>
      </c>
    </row>
    <row r="22" spans="1:4" x14ac:dyDescent="0.25">
      <c r="A22" s="42" t="s">
        <v>255</v>
      </c>
      <c r="B22" s="49">
        <v>0</v>
      </c>
      <c r="C22" s="49">
        <v>0</v>
      </c>
      <c r="D22" s="23">
        <v>0</v>
      </c>
    </row>
    <row r="23" spans="1:4" x14ac:dyDescent="0.25">
      <c r="A23" s="50" t="s">
        <v>169</v>
      </c>
      <c r="B23" s="51">
        <v>4600.5692982456139</v>
      </c>
      <c r="C23" s="51">
        <v>77.92</v>
      </c>
      <c r="D23" s="26">
        <v>0.60861510049715095</v>
      </c>
    </row>
    <row r="24" spans="1:4" x14ac:dyDescent="0.25">
      <c r="A24" s="52" t="s">
        <v>170</v>
      </c>
      <c r="B24" s="10">
        <v>0</v>
      </c>
    </row>
    <row r="25" spans="1:4" x14ac:dyDescent="0.25">
      <c r="A25" s="48" t="s">
        <v>171</v>
      </c>
      <c r="B25" s="49">
        <v>0</v>
      </c>
      <c r="C25" s="49">
        <v>0</v>
      </c>
      <c r="D25" s="23">
        <v>0</v>
      </c>
    </row>
    <row r="26" spans="1:4" x14ac:dyDescent="0.25">
      <c r="A26" s="48" t="s">
        <v>172</v>
      </c>
      <c r="B26" s="49">
        <v>0</v>
      </c>
      <c r="C26" s="49">
        <v>0</v>
      </c>
      <c r="D26" s="23">
        <v>0</v>
      </c>
    </row>
    <row r="27" spans="1:4" x14ac:dyDescent="0.25">
      <c r="A27" s="48" t="s">
        <v>173</v>
      </c>
      <c r="B27" s="49">
        <v>1771.0526315789473</v>
      </c>
      <c r="C27" s="49">
        <v>30</v>
      </c>
      <c r="D27" s="23">
        <v>0.23429478081445446</v>
      </c>
    </row>
    <row r="28" spans="1:4" x14ac:dyDescent="0.25">
      <c r="A28" s="48" t="s">
        <v>174</v>
      </c>
      <c r="B28" s="49">
        <v>0</v>
      </c>
      <c r="C28" s="49">
        <v>0</v>
      </c>
      <c r="D28" s="23">
        <v>0</v>
      </c>
    </row>
    <row r="29" spans="1:4" x14ac:dyDescent="0.25">
      <c r="A29" s="48" t="s">
        <v>175</v>
      </c>
      <c r="B29" s="49">
        <v>88.55263157894737</v>
      </c>
      <c r="C29" s="49">
        <v>1.5</v>
      </c>
      <c r="D29" s="23">
        <v>1.1714739040722724E-2</v>
      </c>
    </row>
    <row r="30" spans="1:4" x14ac:dyDescent="0.25">
      <c r="A30" s="48" t="s">
        <v>176</v>
      </c>
      <c r="B30" s="49">
        <v>0</v>
      </c>
      <c r="C30" s="49">
        <v>0</v>
      </c>
      <c r="D30" s="23">
        <v>0</v>
      </c>
    </row>
    <row r="31" spans="1:4" x14ac:dyDescent="0.25">
      <c r="A31" s="48" t="s">
        <v>177</v>
      </c>
      <c r="B31" s="49">
        <v>0</v>
      </c>
      <c r="C31" s="49">
        <v>0</v>
      </c>
      <c r="D31" s="23">
        <v>0</v>
      </c>
    </row>
    <row r="32" spans="1:4" x14ac:dyDescent="0.25">
      <c r="A32" s="48" t="s">
        <v>178</v>
      </c>
      <c r="B32" s="49">
        <v>144</v>
      </c>
      <c r="C32" s="49">
        <v>2.44</v>
      </c>
      <c r="D32" s="23">
        <v>1.9049941168152968E-2</v>
      </c>
    </row>
    <row r="33" spans="1:244" x14ac:dyDescent="0.25">
      <c r="A33" s="53" t="s">
        <v>179</v>
      </c>
      <c r="B33" s="54">
        <v>2003.6052631578943</v>
      </c>
      <c r="C33" s="54">
        <v>33.94</v>
      </c>
      <c r="D33" s="30">
        <v>0.26505946102333017</v>
      </c>
    </row>
    <row r="34" spans="1:244" s="55" customFormat="1" x14ac:dyDescent="0.25">
      <c r="A34" s="44" t="s">
        <v>46</v>
      </c>
      <c r="B34" s="10">
        <v>0</v>
      </c>
      <c r="C34" s="10"/>
      <c r="D34" s="10"/>
    </row>
    <row r="35" spans="1:244" s="55" customFormat="1" x14ac:dyDescent="0.25">
      <c r="A35" s="48" t="s">
        <v>180</v>
      </c>
      <c r="B35" s="49">
        <v>113.91214691644858</v>
      </c>
      <c r="C35" s="49">
        <v>1.93</v>
      </c>
      <c r="D35" s="23">
        <v>1.5069581229835715E-2</v>
      </c>
    </row>
    <row r="36" spans="1:244" s="55" customFormat="1" x14ac:dyDescent="0.25">
      <c r="A36" s="42" t="s">
        <v>181</v>
      </c>
      <c r="B36" s="49">
        <v>113.91214691644858</v>
      </c>
      <c r="C36" s="49">
        <v>1.93</v>
      </c>
      <c r="D36" s="23">
        <v>1.5069581229835715E-2</v>
      </c>
    </row>
    <row r="37" spans="1:244" s="56" customFormat="1" x14ac:dyDescent="0.25">
      <c r="A37" s="50" t="s">
        <v>182</v>
      </c>
      <c r="B37" s="51">
        <v>6718.0867083199564</v>
      </c>
      <c r="C37" s="51">
        <v>113.79</v>
      </c>
      <c r="D37" s="26">
        <v>0.88874414275031677</v>
      </c>
    </row>
    <row r="38" spans="1:244" s="55" customFormat="1" x14ac:dyDescent="0.25">
      <c r="A38" s="44" t="s">
        <v>183</v>
      </c>
      <c r="B38" s="10">
        <v>0</v>
      </c>
      <c r="C38" s="10"/>
      <c r="D38" s="10"/>
    </row>
    <row r="39" spans="1:244" s="55" customFormat="1" x14ac:dyDescent="0.25">
      <c r="A39" s="42" t="s">
        <v>184</v>
      </c>
      <c r="B39" s="49">
        <v>681.33859649122803</v>
      </c>
      <c r="C39" s="49">
        <v>11.54</v>
      </c>
      <c r="D39" s="23">
        <v>9.0135140130207E-2</v>
      </c>
    </row>
    <row r="40" spans="1:244" s="55" customFormat="1" x14ac:dyDescent="0.25">
      <c r="A40" s="42" t="s">
        <v>185</v>
      </c>
      <c r="B40" s="49">
        <v>0</v>
      </c>
      <c r="C40" s="49">
        <v>0</v>
      </c>
      <c r="D40" s="23">
        <v>0</v>
      </c>
    </row>
    <row r="41" spans="1:244" s="55" customFormat="1" x14ac:dyDescent="0.25">
      <c r="A41" s="48" t="s">
        <v>186</v>
      </c>
      <c r="B41" s="49">
        <v>0</v>
      </c>
      <c r="C41" s="49">
        <v>0</v>
      </c>
      <c r="D41" s="23">
        <v>0</v>
      </c>
    </row>
    <row r="42" spans="1:244" s="55" customFormat="1" x14ac:dyDescent="0.25">
      <c r="A42" s="48" t="s">
        <v>187</v>
      </c>
      <c r="B42" s="49">
        <v>0</v>
      </c>
      <c r="C42" s="49">
        <v>0</v>
      </c>
      <c r="D42" s="23">
        <v>0</v>
      </c>
    </row>
    <row r="43" spans="1:244" s="55" customFormat="1" x14ac:dyDescent="0.25">
      <c r="A43" s="48" t="s">
        <v>188</v>
      </c>
      <c r="B43" s="49">
        <v>0</v>
      </c>
      <c r="C43" s="49">
        <v>0</v>
      </c>
      <c r="D43" s="23">
        <v>0</v>
      </c>
    </row>
    <row r="44" spans="1:244" s="55" customFormat="1" x14ac:dyDescent="0.25">
      <c r="A44" s="53" t="s">
        <v>189</v>
      </c>
      <c r="B44" s="54">
        <v>681.33859649122803</v>
      </c>
      <c r="C44" s="54">
        <v>11.54</v>
      </c>
      <c r="D44" s="30">
        <v>9.0135140130207E-2</v>
      </c>
      <c r="E44" s="58"/>
      <c r="F44" s="57"/>
      <c r="G44" s="57"/>
      <c r="H44" s="32"/>
      <c r="I44" s="58"/>
      <c r="J44" s="57"/>
      <c r="K44" s="57"/>
      <c r="L44" s="32"/>
      <c r="M44" s="58"/>
      <c r="N44" s="57"/>
      <c r="O44" s="57"/>
      <c r="P44" s="32"/>
      <c r="Q44" s="58"/>
      <c r="R44" s="57"/>
      <c r="S44" s="57"/>
      <c r="T44" s="32"/>
      <c r="U44" s="58"/>
      <c r="V44" s="57"/>
      <c r="W44" s="57"/>
      <c r="X44" s="32"/>
      <c r="Y44" s="58"/>
      <c r="Z44" s="57"/>
      <c r="AA44" s="57"/>
      <c r="AB44" s="32"/>
      <c r="AC44" s="58"/>
      <c r="AD44" s="57"/>
      <c r="AE44" s="57"/>
      <c r="AF44" s="32"/>
      <c r="AG44" s="58"/>
      <c r="AH44" s="57"/>
      <c r="AI44" s="57"/>
      <c r="AJ44" s="32"/>
      <c r="AK44" s="58"/>
      <c r="AL44" s="57"/>
      <c r="AM44" s="57"/>
      <c r="AN44" s="32"/>
      <c r="AO44" s="58"/>
      <c r="AP44" s="57"/>
      <c r="AQ44" s="57"/>
      <c r="AR44" s="32"/>
      <c r="AS44" s="58"/>
      <c r="AT44" s="57"/>
      <c r="AU44" s="57"/>
      <c r="AV44" s="32"/>
      <c r="AW44" s="58"/>
      <c r="AX44" s="57"/>
      <c r="AY44" s="57"/>
      <c r="AZ44" s="32"/>
      <c r="BA44" s="58"/>
      <c r="BB44" s="57"/>
      <c r="BC44" s="57"/>
      <c r="BD44" s="32"/>
      <c r="BE44" s="58"/>
      <c r="BF44" s="57"/>
      <c r="BG44" s="57"/>
      <c r="BH44" s="32"/>
      <c r="BI44" s="58"/>
      <c r="BJ44" s="57"/>
      <c r="BK44" s="57"/>
      <c r="BL44" s="32"/>
      <c r="BM44" s="58"/>
      <c r="BN44" s="57"/>
      <c r="BO44" s="57"/>
      <c r="BP44" s="32"/>
      <c r="BQ44" s="58"/>
      <c r="BR44" s="57"/>
      <c r="BS44" s="57"/>
      <c r="BT44" s="32"/>
      <c r="BU44" s="58"/>
      <c r="BV44" s="57"/>
      <c r="BW44" s="57"/>
      <c r="BX44" s="32"/>
      <c r="BY44" s="58"/>
      <c r="BZ44" s="57"/>
      <c r="CA44" s="57"/>
      <c r="CB44" s="32"/>
      <c r="CC44" s="58"/>
      <c r="CD44" s="57"/>
      <c r="CE44" s="57"/>
      <c r="CF44" s="32"/>
      <c r="CG44" s="58"/>
      <c r="CH44" s="57"/>
      <c r="CI44" s="57"/>
      <c r="CJ44" s="32"/>
      <c r="CK44" s="58"/>
      <c r="CL44" s="57"/>
      <c r="CM44" s="57"/>
      <c r="CN44" s="32"/>
      <c r="CO44" s="58"/>
      <c r="CP44" s="57"/>
      <c r="CQ44" s="57"/>
      <c r="CR44" s="32"/>
      <c r="CS44" s="58"/>
      <c r="CT44" s="57"/>
      <c r="CU44" s="57"/>
      <c r="CV44" s="32"/>
      <c r="CW44" s="58"/>
      <c r="CX44" s="57"/>
      <c r="CY44" s="57"/>
      <c r="CZ44" s="32"/>
      <c r="DA44" s="58"/>
      <c r="DB44" s="57"/>
      <c r="DC44" s="57"/>
      <c r="DD44" s="32"/>
      <c r="DE44" s="58"/>
      <c r="DF44" s="57"/>
      <c r="DG44" s="57"/>
      <c r="DH44" s="32"/>
      <c r="DI44" s="58"/>
      <c r="DJ44" s="57"/>
      <c r="DK44" s="57"/>
      <c r="DL44" s="32"/>
      <c r="DM44" s="58"/>
      <c r="DN44" s="57"/>
      <c r="DO44" s="57"/>
      <c r="DP44" s="32"/>
      <c r="DQ44" s="58"/>
      <c r="DR44" s="57"/>
      <c r="DS44" s="57"/>
      <c r="DT44" s="32"/>
      <c r="DU44" s="58"/>
      <c r="DV44" s="57"/>
      <c r="DW44" s="57"/>
      <c r="DX44" s="32"/>
      <c r="DY44" s="58"/>
      <c r="DZ44" s="57"/>
      <c r="EA44" s="57"/>
      <c r="EB44" s="32"/>
      <c r="EC44" s="58"/>
      <c r="ED44" s="57"/>
      <c r="EE44" s="57"/>
      <c r="EF44" s="32"/>
      <c r="EG44" s="58"/>
      <c r="EH44" s="57"/>
      <c r="EI44" s="57"/>
      <c r="EJ44" s="32"/>
      <c r="EK44" s="58"/>
      <c r="EL44" s="57"/>
      <c r="EM44" s="57"/>
      <c r="EN44" s="32"/>
      <c r="EO44" s="58"/>
      <c r="EP44" s="57"/>
      <c r="EQ44" s="57"/>
      <c r="ER44" s="32"/>
      <c r="ES44" s="58"/>
      <c r="ET44" s="57"/>
      <c r="EU44" s="57"/>
      <c r="EV44" s="32"/>
      <c r="EW44" s="58"/>
      <c r="EX44" s="57"/>
      <c r="EY44" s="57"/>
      <c r="EZ44" s="32"/>
      <c r="FA44" s="58"/>
      <c r="FB44" s="57"/>
      <c r="FC44" s="57"/>
      <c r="FD44" s="32"/>
      <c r="FE44" s="58"/>
      <c r="FF44" s="57"/>
      <c r="FG44" s="57"/>
      <c r="FH44" s="32"/>
      <c r="FI44" s="58"/>
      <c r="FJ44" s="57"/>
      <c r="FK44" s="57"/>
      <c r="FL44" s="32"/>
      <c r="FM44" s="58"/>
      <c r="FN44" s="57"/>
      <c r="FO44" s="57"/>
      <c r="FP44" s="32"/>
      <c r="FQ44" s="58"/>
      <c r="FR44" s="57"/>
      <c r="FS44" s="57"/>
      <c r="FT44" s="32"/>
      <c r="FU44" s="58"/>
      <c r="FV44" s="57"/>
      <c r="FW44" s="57"/>
      <c r="FX44" s="32"/>
      <c r="FY44" s="58"/>
      <c r="FZ44" s="57"/>
      <c r="GA44" s="57"/>
      <c r="GB44" s="32"/>
      <c r="GC44" s="58"/>
      <c r="GD44" s="57"/>
      <c r="GE44" s="57"/>
      <c r="GF44" s="32"/>
      <c r="GG44" s="58"/>
      <c r="GH44" s="57"/>
      <c r="GI44" s="57"/>
      <c r="GJ44" s="32"/>
      <c r="GK44" s="58"/>
      <c r="GL44" s="57"/>
      <c r="GM44" s="57"/>
      <c r="GN44" s="32"/>
      <c r="GO44" s="58"/>
      <c r="GP44" s="57"/>
      <c r="GQ44" s="57"/>
      <c r="GR44" s="32"/>
      <c r="GS44" s="58"/>
      <c r="GT44" s="57"/>
      <c r="GU44" s="57"/>
      <c r="GV44" s="32"/>
      <c r="GW44" s="58"/>
      <c r="GX44" s="57"/>
      <c r="GY44" s="57"/>
      <c r="GZ44" s="32"/>
      <c r="HA44" s="58"/>
      <c r="HB44" s="57"/>
      <c r="HC44" s="57"/>
      <c r="HD44" s="32"/>
      <c r="HE44" s="58"/>
      <c r="HF44" s="57"/>
      <c r="HG44" s="57"/>
      <c r="HH44" s="32"/>
      <c r="HI44" s="58"/>
      <c r="HJ44" s="57"/>
      <c r="HK44" s="57"/>
      <c r="HL44" s="32"/>
      <c r="HM44" s="58"/>
      <c r="HN44" s="57"/>
      <c r="HO44" s="57"/>
      <c r="HP44" s="32"/>
      <c r="HQ44" s="58"/>
      <c r="HR44" s="57"/>
      <c r="HS44" s="57"/>
      <c r="HT44" s="32"/>
      <c r="HU44" s="58"/>
      <c r="HV44" s="57"/>
      <c r="HW44" s="57"/>
      <c r="HX44" s="32"/>
      <c r="HY44" s="58"/>
      <c r="HZ44" s="57"/>
      <c r="IA44" s="57"/>
      <c r="IB44" s="32"/>
      <c r="IC44" s="58"/>
      <c r="ID44" s="57"/>
      <c r="IE44" s="57"/>
      <c r="IF44" s="32"/>
      <c r="IG44" s="58"/>
      <c r="IH44" s="57"/>
      <c r="II44" s="57"/>
      <c r="IJ44" s="32"/>
    </row>
    <row r="45" spans="1:244" s="55" customFormat="1" x14ac:dyDescent="0.25">
      <c r="A45" s="44" t="s">
        <v>190</v>
      </c>
      <c r="B45" s="10">
        <v>0</v>
      </c>
      <c r="C45" s="10"/>
      <c r="D45" s="10"/>
    </row>
    <row r="46" spans="1:244" s="55" customFormat="1" x14ac:dyDescent="0.25">
      <c r="A46" s="48" t="s">
        <v>191</v>
      </c>
      <c r="B46" s="49">
        <v>75</v>
      </c>
      <c r="C46" s="49">
        <v>1.27</v>
      </c>
      <c r="D46" s="23">
        <v>9.921844358413005E-3</v>
      </c>
    </row>
    <row r="47" spans="1:244" s="55" customFormat="1" x14ac:dyDescent="0.25">
      <c r="A47" s="48" t="s">
        <v>192</v>
      </c>
      <c r="B47" s="49">
        <v>0</v>
      </c>
      <c r="C47" s="49">
        <v>0</v>
      </c>
      <c r="D47" s="23">
        <v>0</v>
      </c>
    </row>
    <row r="48" spans="1:244" s="55" customFormat="1" x14ac:dyDescent="0.25">
      <c r="A48" s="48" t="s">
        <v>193</v>
      </c>
      <c r="B48" s="49">
        <v>4.7719298245614029E-2</v>
      </c>
      <c r="C48" s="49">
        <v>0</v>
      </c>
      <c r="D48" s="23">
        <v>6.3128460011423086E-6</v>
      </c>
    </row>
    <row r="49" spans="1:244" s="55" customFormat="1" x14ac:dyDescent="0.25">
      <c r="A49" s="53" t="s">
        <v>194</v>
      </c>
      <c r="B49" s="54">
        <v>75.04771929824561</v>
      </c>
      <c r="C49" s="54">
        <v>1.27</v>
      </c>
      <c r="D49" s="30">
        <v>9.928157204414147E-3</v>
      </c>
      <c r="E49" s="58"/>
      <c r="F49" s="57"/>
      <c r="G49" s="57"/>
      <c r="H49" s="32"/>
      <c r="I49" s="58"/>
      <c r="J49" s="57"/>
      <c r="K49" s="57"/>
      <c r="L49" s="32"/>
      <c r="M49" s="58"/>
      <c r="N49" s="57"/>
      <c r="O49" s="57"/>
      <c r="P49" s="32"/>
      <c r="Q49" s="58"/>
      <c r="R49" s="57"/>
      <c r="S49" s="57"/>
      <c r="T49" s="32"/>
      <c r="U49" s="58"/>
      <c r="V49" s="57"/>
      <c r="W49" s="57"/>
      <c r="X49" s="32"/>
      <c r="Y49" s="58"/>
      <c r="Z49" s="57"/>
      <c r="AA49" s="57"/>
      <c r="AB49" s="32"/>
      <c r="AC49" s="58"/>
      <c r="AD49" s="57"/>
      <c r="AE49" s="57"/>
      <c r="AF49" s="32"/>
      <c r="AG49" s="58"/>
      <c r="AH49" s="57"/>
      <c r="AI49" s="57"/>
      <c r="AJ49" s="32"/>
      <c r="AK49" s="58"/>
      <c r="AL49" s="57"/>
      <c r="AM49" s="57"/>
      <c r="AN49" s="32"/>
      <c r="AO49" s="58"/>
      <c r="AP49" s="57"/>
      <c r="AQ49" s="57"/>
      <c r="AR49" s="32"/>
      <c r="AS49" s="58"/>
      <c r="AT49" s="57"/>
      <c r="AU49" s="57"/>
      <c r="AV49" s="32"/>
      <c r="AW49" s="58"/>
      <c r="AX49" s="57"/>
      <c r="AY49" s="57"/>
      <c r="AZ49" s="32"/>
      <c r="BA49" s="58"/>
      <c r="BB49" s="57"/>
      <c r="BC49" s="57"/>
      <c r="BD49" s="32"/>
      <c r="BE49" s="58"/>
      <c r="BF49" s="57"/>
      <c r="BG49" s="57"/>
      <c r="BH49" s="32"/>
      <c r="BI49" s="58"/>
      <c r="BJ49" s="57"/>
      <c r="BK49" s="57"/>
      <c r="BL49" s="32"/>
      <c r="BM49" s="58"/>
      <c r="BN49" s="57"/>
      <c r="BO49" s="57"/>
      <c r="BP49" s="32"/>
      <c r="BQ49" s="58"/>
      <c r="BR49" s="57"/>
      <c r="BS49" s="57"/>
      <c r="BT49" s="32"/>
      <c r="BU49" s="58"/>
      <c r="BV49" s="57"/>
      <c r="BW49" s="57"/>
      <c r="BX49" s="32"/>
      <c r="BY49" s="58"/>
      <c r="BZ49" s="57"/>
      <c r="CA49" s="57"/>
      <c r="CB49" s="32"/>
      <c r="CC49" s="58"/>
      <c r="CD49" s="57"/>
      <c r="CE49" s="57"/>
      <c r="CF49" s="32"/>
      <c r="CG49" s="58"/>
      <c r="CH49" s="57"/>
      <c r="CI49" s="57"/>
      <c r="CJ49" s="32"/>
      <c r="CK49" s="58"/>
      <c r="CL49" s="57"/>
      <c r="CM49" s="57"/>
      <c r="CN49" s="32"/>
      <c r="CO49" s="58"/>
      <c r="CP49" s="57"/>
      <c r="CQ49" s="57"/>
      <c r="CR49" s="32"/>
      <c r="CS49" s="58"/>
      <c r="CT49" s="57"/>
      <c r="CU49" s="57"/>
      <c r="CV49" s="32"/>
      <c r="CW49" s="58"/>
      <c r="CX49" s="57"/>
      <c r="CY49" s="57"/>
      <c r="CZ49" s="32"/>
      <c r="DA49" s="58"/>
      <c r="DB49" s="57"/>
      <c r="DC49" s="57"/>
      <c r="DD49" s="32"/>
      <c r="DE49" s="58"/>
      <c r="DF49" s="57"/>
      <c r="DG49" s="57"/>
      <c r="DH49" s="32"/>
      <c r="DI49" s="58"/>
      <c r="DJ49" s="57"/>
      <c r="DK49" s="57"/>
      <c r="DL49" s="32"/>
      <c r="DM49" s="58"/>
      <c r="DN49" s="57"/>
      <c r="DO49" s="57"/>
      <c r="DP49" s="32"/>
      <c r="DQ49" s="58"/>
      <c r="DR49" s="57"/>
      <c r="DS49" s="57"/>
      <c r="DT49" s="32"/>
      <c r="DU49" s="58"/>
      <c r="DV49" s="57"/>
      <c r="DW49" s="57"/>
      <c r="DX49" s="32"/>
      <c r="DY49" s="58"/>
      <c r="DZ49" s="57"/>
      <c r="EA49" s="57"/>
      <c r="EB49" s="32"/>
      <c r="EC49" s="58"/>
      <c r="ED49" s="57"/>
      <c r="EE49" s="57"/>
      <c r="EF49" s="32"/>
      <c r="EG49" s="58"/>
      <c r="EH49" s="57"/>
      <c r="EI49" s="57"/>
      <c r="EJ49" s="32"/>
      <c r="EK49" s="58"/>
      <c r="EL49" s="57"/>
      <c r="EM49" s="57"/>
      <c r="EN49" s="32"/>
      <c r="EO49" s="58"/>
      <c r="EP49" s="57"/>
      <c r="EQ49" s="57"/>
      <c r="ER49" s="32"/>
      <c r="ES49" s="58"/>
      <c r="ET49" s="57"/>
      <c r="EU49" s="57"/>
      <c r="EV49" s="32"/>
      <c r="EW49" s="58"/>
      <c r="EX49" s="57"/>
      <c r="EY49" s="57"/>
      <c r="EZ49" s="32"/>
      <c r="FA49" s="58"/>
      <c r="FB49" s="57"/>
      <c r="FC49" s="57"/>
      <c r="FD49" s="32"/>
      <c r="FE49" s="58"/>
      <c r="FF49" s="57"/>
      <c r="FG49" s="57"/>
      <c r="FH49" s="32"/>
      <c r="FI49" s="58"/>
      <c r="FJ49" s="57"/>
      <c r="FK49" s="57"/>
      <c r="FL49" s="32"/>
      <c r="FM49" s="58"/>
      <c r="FN49" s="57"/>
      <c r="FO49" s="57"/>
      <c r="FP49" s="32"/>
      <c r="FQ49" s="58"/>
      <c r="FR49" s="57"/>
      <c r="FS49" s="57"/>
      <c r="FT49" s="32"/>
      <c r="FU49" s="58"/>
      <c r="FV49" s="57"/>
      <c r="FW49" s="57"/>
      <c r="FX49" s="32"/>
      <c r="FY49" s="58"/>
      <c r="FZ49" s="57"/>
      <c r="GA49" s="57"/>
      <c r="GB49" s="32"/>
      <c r="GC49" s="58"/>
      <c r="GD49" s="57"/>
      <c r="GE49" s="57"/>
      <c r="GF49" s="32"/>
      <c r="GG49" s="58"/>
      <c r="GH49" s="57"/>
      <c r="GI49" s="57"/>
      <c r="GJ49" s="32"/>
      <c r="GK49" s="58"/>
      <c r="GL49" s="57"/>
      <c r="GM49" s="57"/>
      <c r="GN49" s="32"/>
      <c r="GO49" s="58"/>
      <c r="GP49" s="57"/>
      <c r="GQ49" s="57"/>
      <c r="GR49" s="32"/>
      <c r="GS49" s="58"/>
      <c r="GT49" s="57"/>
      <c r="GU49" s="57"/>
      <c r="GV49" s="32"/>
      <c r="GW49" s="58"/>
      <c r="GX49" s="57"/>
      <c r="GY49" s="57"/>
      <c r="GZ49" s="32"/>
      <c r="HA49" s="58"/>
      <c r="HB49" s="57"/>
      <c r="HC49" s="57"/>
      <c r="HD49" s="32"/>
      <c r="HE49" s="58"/>
      <c r="HF49" s="57"/>
      <c r="HG49" s="57"/>
      <c r="HH49" s="32"/>
      <c r="HI49" s="58"/>
      <c r="HJ49" s="57"/>
      <c r="HK49" s="57"/>
      <c r="HL49" s="32"/>
      <c r="HM49" s="58"/>
      <c r="HN49" s="57"/>
      <c r="HO49" s="57"/>
      <c r="HP49" s="32"/>
      <c r="HQ49" s="58"/>
      <c r="HR49" s="57"/>
      <c r="HS49" s="57"/>
      <c r="HT49" s="32"/>
      <c r="HU49" s="58"/>
      <c r="HV49" s="57"/>
      <c r="HW49" s="57"/>
      <c r="HX49" s="32"/>
      <c r="HY49" s="58"/>
      <c r="HZ49" s="57"/>
      <c r="IA49" s="57"/>
      <c r="IB49" s="32"/>
      <c r="IC49" s="58"/>
      <c r="ID49" s="57"/>
      <c r="IE49" s="57"/>
      <c r="IF49" s="32"/>
      <c r="IG49" s="58"/>
      <c r="IH49" s="57"/>
      <c r="II49" s="57"/>
      <c r="IJ49" s="32"/>
    </row>
    <row r="50" spans="1:244" s="55" customFormat="1" x14ac:dyDescent="0.25">
      <c r="A50" s="59" t="s">
        <v>195</v>
      </c>
      <c r="B50" s="60">
        <v>756.38631578947366</v>
      </c>
      <c r="C50" s="60">
        <v>12.809999999999999</v>
      </c>
      <c r="D50" s="35">
        <v>0.10006329733462115</v>
      </c>
      <c r="E50" s="57"/>
      <c r="F50" s="57"/>
      <c r="G50" s="58"/>
      <c r="H50" s="57"/>
      <c r="I50" s="57"/>
      <c r="J50" s="57"/>
      <c r="K50" s="58"/>
      <c r="L50" s="57"/>
      <c r="M50" s="57"/>
      <c r="N50" s="57"/>
      <c r="O50" s="58"/>
      <c r="P50" s="57"/>
      <c r="Q50" s="57"/>
      <c r="R50" s="57"/>
      <c r="S50" s="58"/>
      <c r="T50" s="57"/>
      <c r="U50" s="57"/>
      <c r="V50" s="57"/>
      <c r="W50" s="58"/>
      <c r="X50" s="57"/>
      <c r="Y50" s="57"/>
      <c r="Z50" s="57"/>
      <c r="AA50" s="58"/>
      <c r="AB50" s="57"/>
      <c r="AC50" s="57"/>
      <c r="AD50" s="57"/>
      <c r="AE50" s="58"/>
      <c r="AF50" s="57"/>
      <c r="AG50" s="57"/>
      <c r="AH50" s="57"/>
      <c r="AI50" s="58"/>
      <c r="AJ50" s="57"/>
      <c r="AK50" s="57"/>
      <c r="AL50" s="57"/>
      <c r="AM50" s="58"/>
      <c r="AN50" s="57"/>
      <c r="AO50" s="57"/>
      <c r="AP50" s="57"/>
      <c r="AQ50" s="58"/>
      <c r="AR50" s="57"/>
      <c r="AS50" s="57"/>
      <c r="AT50" s="57"/>
      <c r="AU50" s="58"/>
      <c r="AV50" s="57"/>
      <c r="AW50" s="57"/>
      <c r="AX50" s="57"/>
      <c r="AY50" s="58"/>
      <c r="AZ50" s="57"/>
      <c r="BA50" s="57"/>
      <c r="BB50" s="57"/>
      <c r="BC50" s="58"/>
      <c r="BD50" s="57"/>
      <c r="BE50" s="57"/>
      <c r="BF50" s="57"/>
      <c r="BG50" s="58"/>
      <c r="BH50" s="57"/>
      <c r="BI50" s="57"/>
      <c r="BJ50" s="57"/>
      <c r="BK50" s="58"/>
      <c r="BL50" s="57"/>
      <c r="BM50" s="57"/>
      <c r="BN50" s="57"/>
      <c r="BO50" s="58"/>
      <c r="BP50" s="57"/>
      <c r="BQ50" s="57"/>
      <c r="BR50" s="57"/>
      <c r="BS50" s="58"/>
      <c r="BT50" s="57"/>
      <c r="BU50" s="57"/>
      <c r="BV50" s="57"/>
      <c r="BW50" s="58"/>
      <c r="BX50" s="57"/>
      <c r="BY50" s="57"/>
      <c r="BZ50" s="57"/>
      <c r="CA50" s="58"/>
      <c r="CB50" s="57"/>
      <c r="CC50" s="57"/>
      <c r="CD50" s="57"/>
      <c r="CE50" s="58"/>
      <c r="CF50" s="57"/>
      <c r="CG50" s="57"/>
      <c r="CH50" s="57"/>
      <c r="CI50" s="58"/>
      <c r="CJ50" s="57"/>
      <c r="CK50" s="57"/>
      <c r="CL50" s="57"/>
      <c r="CM50" s="58"/>
      <c r="CN50" s="57"/>
      <c r="CO50" s="57"/>
      <c r="CP50" s="57"/>
      <c r="CQ50" s="58"/>
      <c r="CR50" s="57"/>
      <c r="CS50" s="57"/>
      <c r="CT50" s="57"/>
      <c r="CU50" s="58"/>
      <c r="CV50" s="57"/>
      <c r="CW50" s="57"/>
      <c r="CX50" s="57"/>
      <c r="CY50" s="58"/>
      <c r="CZ50" s="57"/>
      <c r="DA50" s="57"/>
      <c r="DB50" s="57"/>
      <c r="DC50" s="58"/>
      <c r="DD50" s="57"/>
      <c r="DE50" s="57"/>
      <c r="DF50" s="57"/>
      <c r="DG50" s="58"/>
      <c r="DH50" s="57"/>
      <c r="DI50" s="57"/>
      <c r="DJ50" s="57"/>
      <c r="DK50" s="58"/>
      <c r="DL50" s="57"/>
      <c r="DM50" s="57"/>
      <c r="DN50" s="57"/>
      <c r="DO50" s="58"/>
      <c r="DP50" s="57"/>
      <c r="DQ50" s="57"/>
      <c r="DR50" s="57"/>
      <c r="DS50" s="58"/>
      <c r="DT50" s="57"/>
      <c r="DU50" s="57"/>
      <c r="DV50" s="57"/>
      <c r="DW50" s="58"/>
      <c r="DX50" s="57"/>
      <c r="DY50" s="57"/>
      <c r="DZ50" s="57"/>
      <c r="EA50" s="58"/>
      <c r="EB50" s="57"/>
      <c r="EC50" s="57"/>
      <c r="ED50" s="57"/>
      <c r="EE50" s="58"/>
      <c r="EF50" s="57"/>
      <c r="EG50" s="57"/>
      <c r="EH50" s="57"/>
      <c r="EI50" s="58"/>
      <c r="EJ50" s="57"/>
      <c r="EK50" s="57"/>
      <c r="EL50" s="57"/>
      <c r="EM50" s="58"/>
      <c r="EN50" s="57"/>
      <c r="EO50" s="57"/>
      <c r="EP50" s="57"/>
      <c r="EQ50" s="58"/>
      <c r="ER50" s="57"/>
      <c r="ES50" s="57"/>
      <c r="ET50" s="57"/>
      <c r="EU50" s="58"/>
      <c r="EV50" s="57"/>
      <c r="EW50" s="57"/>
      <c r="EX50" s="57"/>
      <c r="EY50" s="58"/>
      <c r="EZ50" s="57"/>
      <c r="FA50" s="57"/>
      <c r="FB50" s="57"/>
      <c r="FC50" s="58"/>
      <c r="FD50" s="57"/>
      <c r="FE50" s="57"/>
      <c r="FF50" s="57"/>
      <c r="FG50" s="58"/>
      <c r="FH50" s="57"/>
      <c r="FI50" s="57"/>
      <c r="FJ50" s="57"/>
      <c r="FK50" s="58"/>
      <c r="FL50" s="57"/>
      <c r="FM50" s="57"/>
      <c r="FN50" s="57"/>
      <c r="FO50" s="58"/>
      <c r="FP50" s="57"/>
      <c r="FQ50" s="57"/>
      <c r="FR50" s="57"/>
      <c r="FS50" s="58"/>
      <c r="FT50" s="57"/>
      <c r="FU50" s="57"/>
      <c r="FV50" s="57"/>
      <c r="FW50" s="58"/>
      <c r="FX50" s="57"/>
      <c r="FY50" s="57"/>
      <c r="FZ50" s="57"/>
      <c r="GA50" s="58"/>
      <c r="GB50" s="57"/>
      <c r="GC50" s="57"/>
      <c r="GD50" s="57"/>
      <c r="GE50" s="58"/>
      <c r="GF50" s="57"/>
      <c r="GG50" s="57"/>
      <c r="GH50" s="57"/>
      <c r="GI50" s="58"/>
      <c r="GJ50" s="57"/>
      <c r="GK50" s="57"/>
      <c r="GL50" s="57"/>
      <c r="GM50" s="58"/>
      <c r="GN50" s="57"/>
      <c r="GO50" s="57"/>
      <c r="GP50" s="57"/>
      <c r="GQ50" s="58"/>
      <c r="GR50" s="57"/>
      <c r="GS50" s="57"/>
      <c r="GT50" s="57"/>
      <c r="GU50" s="58"/>
      <c r="GV50" s="57"/>
      <c r="GW50" s="57"/>
      <c r="GX50" s="57"/>
      <c r="GY50" s="58"/>
      <c r="GZ50" s="57"/>
      <c r="HA50" s="57"/>
      <c r="HB50" s="57"/>
      <c r="HC50" s="58"/>
      <c r="HD50" s="57"/>
      <c r="HE50" s="57"/>
      <c r="HF50" s="57"/>
      <c r="HG50" s="58"/>
      <c r="HH50" s="57"/>
      <c r="HI50" s="57"/>
      <c r="HJ50" s="57"/>
      <c r="HK50" s="58"/>
      <c r="HL50" s="57"/>
      <c r="HM50" s="57"/>
      <c r="HN50" s="57"/>
      <c r="HO50" s="58"/>
      <c r="HP50" s="57"/>
      <c r="HQ50" s="57"/>
      <c r="HR50" s="57"/>
      <c r="HS50" s="58"/>
      <c r="HT50" s="57"/>
      <c r="HU50" s="57"/>
      <c r="HV50" s="57"/>
      <c r="HW50" s="58"/>
      <c r="HX50" s="57"/>
      <c r="HY50" s="57"/>
      <c r="HZ50" s="57"/>
      <c r="IA50" s="58"/>
      <c r="IB50" s="57"/>
      <c r="IC50" s="57"/>
      <c r="ID50" s="57"/>
      <c r="IE50" s="58"/>
      <c r="IF50" s="57"/>
      <c r="IG50" s="57"/>
      <c r="IH50" s="57"/>
    </row>
    <row r="51" spans="1:244" s="56" customFormat="1" x14ac:dyDescent="0.25">
      <c r="A51" s="50" t="s">
        <v>196</v>
      </c>
      <c r="B51" s="51">
        <v>7474.4730241094312</v>
      </c>
      <c r="C51" s="51">
        <v>126.60000000000001</v>
      </c>
      <c r="D51" s="26">
        <v>0.98880744008493793</v>
      </c>
    </row>
    <row r="52" spans="1:244" s="55" customFormat="1" x14ac:dyDescent="0.25">
      <c r="A52" s="44" t="s">
        <v>63</v>
      </c>
      <c r="B52" s="10">
        <v>0</v>
      </c>
      <c r="C52" s="10"/>
      <c r="D52" s="10"/>
    </row>
    <row r="53" spans="1:244" s="55" customFormat="1" x14ac:dyDescent="0.25">
      <c r="A53" s="42" t="s">
        <v>197</v>
      </c>
      <c r="B53" s="49">
        <v>0.10543859649122807</v>
      </c>
      <c r="C53" s="49">
        <v>0</v>
      </c>
      <c r="D53" s="23">
        <v>1.3948604583406353E-5</v>
      </c>
    </row>
    <row r="54" spans="1:244" s="55" customFormat="1" x14ac:dyDescent="0.25">
      <c r="A54" s="42" t="s">
        <v>198</v>
      </c>
      <c r="B54" s="49">
        <v>0</v>
      </c>
      <c r="C54" s="49">
        <v>0</v>
      </c>
      <c r="D54" s="23">
        <v>0</v>
      </c>
    </row>
    <row r="55" spans="1:244" s="55" customFormat="1" x14ac:dyDescent="0.25">
      <c r="A55" s="42" t="s">
        <v>199</v>
      </c>
      <c r="B55" s="49">
        <v>84.499999999999986</v>
      </c>
      <c r="C55" s="49">
        <v>1.43</v>
      </c>
      <c r="D55" s="23">
        <v>1.1178611310478649E-2</v>
      </c>
    </row>
    <row r="56" spans="1:244" s="55" customFormat="1" x14ac:dyDescent="0.25">
      <c r="A56" s="53" t="s">
        <v>200</v>
      </c>
      <c r="B56" s="54">
        <v>84.605438596491226</v>
      </c>
      <c r="C56" s="54">
        <v>1.43</v>
      </c>
      <c r="D56" s="30">
        <v>1.1192559915062055E-2</v>
      </c>
      <c r="E56" s="58"/>
      <c r="F56" s="57"/>
      <c r="G56" s="57"/>
      <c r="H56" s="32"/>
      <c r="I56" s="58"/>
      <c r="J56" s="57"/>
      <c r="K56" s="57"/>
      <c r="L56" s="32"/>
      <c r="M56" s="58"/>
      <c r="N56" s="57"/>
      <c r="O56" s="57"/>
      <c r="P56" s="32"/>
      <c r="Q56" s="58"/>
      <c r="R56" s="57"/>
      <c r="S56" s="57"/>
      <c r="T56" s="32"/>
      <c r="U56" s="58"/>
      <c r="V56" s="57"/>
      <c r="W56" s="57"/>
      <c r="X56" s="32"/>
      <c r="Y56" s="58"/>
      <c r="Z56" s="57"/>
      <c r="AA56" s="57"/>
      <c r="AB56" s="32"/>
      <c r="AC56" s="58"/>
      <c r="AD56" s="57"/>
      <c r="AE56" s="57"/>
      <c r="AF56" s="32"/>
      <c r="AG56" s="58"/>
      <c r="AH56" s="57"/>
      <c r="AI56" s="57"/>
      <c r="AJ56" s="32"/>
      <c r="AK56" s="58"/>
      <c r="AL56" s="57"/>
      <c r="AM56" s="57"/>
      <c r="AN56" s="32"/>
      <c r="AO56" s="58"/>
      <c r="AP56" s="57"/>
      <c r="AQ56" s="57"/>
      <c r="AR56" s="32"/>
      <c r="AS56" s="58"/>
      <c r="AT56" s="57"/>
      <c r="AU56" s="57"/>
      <c r="AV56" s="32"/>
      <c r="AW56" s="58"/>
      <c r="AX56" s="57"/>
      <c r="AY56" s="57"/>
      <c r="AZ56" s="32"/>
      <c r="BA56" s="58"/>
      <c r="BB56" s="57"/>
      <c r="BC56" s="57"/>
      <c r="BD56" s="32"/>
      <c r="BE56" s="58"/>
      <c r="BF56" s="57"/>
      <c r="BG56" s="57"/>
      <c r="BH56" s="32"/>
      <c r="BI56" s="58"/>
      <c r="BJ56" s="57"/>
      <c r="BK56" s="57"/>
      <c r="BL56" s="32"/>
      <c r="BM56" s="58"/>
      <c r="BN56" s="57"/>
      <c r="BO56" s="57"/>
      <c r="BP56" s="32"/>
      <c r="BQ56" s="58"/>
      <c r="BR56" s="57"/>
      <c r="BS56" s="57"/>
      <c r="BT56" s="32"/>
      <c r="BU56" s="58"/>
      <c r="BV56" s="57"/>
      <c r="BW56" s="57"/>
      <c r="BX56" s="32"/>
      <c r="BY56" s="58"/>
      <c r="BZ56" s="57"/>
      <c r="CA56" s="57"/>
      <c r="CB56" s="32"/>
      <c r="CC56" s="58"/>
      <c r="CD56" s="57"/>
      <c r="CE56" s="57"/>
      <c r="CF56" s="32"/>
      <c r="CG56" s="58"/>
      <c r="CH56" s="57"/>
      <c r="CI56" s="57"/>
      <c r="CJ56" s="32"/>
      <c r="CK56" s="58"/>
      <c r="CL56" s="57"/>
      <c r="CM56" s="57"/>
      <c r="CN56" s="32"/>
      <c r="CO56" s="58"/>
      <c r="CP56" s="57"/>
      <c r="CQ56" s="57"/>
      <c r="CR56" s="32"/>
      <c r="CS56" s="58"/>
      <c r="CT56" s="57"/>
      <c r="CU56" s="57"/>
      <c r="CV56" s="32"/>
      <c r="CW56" s="58"/>
      <c r="CX56" s="57"/>
      <c r="CY56" s="57"/>
      <c r="CZ56" s="32"/>
      <c r="DA56" s="58"/>
      <c r="DB56" s="57"/>
      <c r="DC56" s="57"/>
      <c r="DD56" s="32"/>
      <c r="DE56" s="58"/>
      <c r="DF56" s="57"/>
      <c r="DG56" s="57"/>
      <c r="DH56" s="32"/>
      <c r="DI56" s="58"/>
      <c r="DJ56" s="57"/>
      <c r="DK56" s="57"/>
      <c r="DL56" s="32"/>
      <c r="DM56" s="58"/>
      <c r="DN56" s="57"/>
      <c r="DO56" s="57"/>
      <c r="DP56" s="32"/>
      <c r="DQ56" s="58"/>
      <c r="DR56" s="57"/>
      <c r="DS56" s="57"/>
      <c r="DT56" s="32"/>
      <c r="DU56" s="58"/>
      <c r="DV56" s="57"/>
      <c r="DW56" s="57"/>
      <c r="DX56" s="32"/>
      <c r="DY56" s="58"/>
      <c r="DZ56" s="57"/>
      <c r="EA56" s="57"/>
      <c r="EB56" s="32"/>
      <c r="EC56" s="58"/>
      <c r="ED56" s="57"/>
      <c r="EE56" s="57"/>
      <c r="EF56" s="32"/>
      <c r="EG56" s="58"/>
      <c r="EH56" s="57"/>
      <c r="EI56" s="57"/>
      <c r="EJ56" s="32"/>
      <c r="EK56" s="58"/>
      <c r="EL56" s="57"/>
      <c r="EM56" s="57"/>
      <c r="EN56" s="32"/>
      <c r="EO56" s="58"/>
      <c r="EP56" s="57"/>
      <c r="EQ56" s="57"/>
      <c r="ER56" s="32"/>
      <c r="ES56" s="58"/>
      <c r="ET56" s="57"/>
      <c r="EU56" s="57"/>
      <c r="EV56" s="32"/>
      <c r="EW56" s="58"/>
      <c r="EX56" s="57"/>
      <c r="EY56" s="57"/>
      <c r="EZ56" s="32"/>
      <c r="FA56" s="58"/>
      <c r="FB56" s="57"/>
      <c r="FC56" s="57"/>
      <c r="FD56" s="32"/>
      <c r="FE56" s="58"/>
      <c r="FF56" s="57"/>
      <c r="FG56" s="57"/>
      <c r="FH56" s="32"/>
      <c r="FI56" s="58"/>
      <c r="FJ56" s="57"/>
      <c r="FK56" s="57"/>
      <c r="FL56" s="32"/>
      <c r="FM56" s="58"/>
      <c r="FN56" s="57"/>
      <c r="FO56" s="57"/>
      <c r="FP56" s="32"/>
      <c r="FQ56" s="58"/>
      <c r="FR56" s="57"/>
      <c r="FS56" s="57"/>
      <c r="FT56" s="32"/>
      <c r="FU56" s="58"/>
      <c r="FV56" s="57"/>
      <c r="FW56" s="57"/>
      <c r="FX56" s="32"/>
      <c r="FY56" s="58"/>
      <c r="FZ56" s="57"/>
      <c r="GA56" s="57"/>
      <c r="GB56" s="32"/>
      <c r="GC56" s="58"/>
      <c r="GD56" s="57"/>
      <c r="GE56" s="57"/>
      <c r="GF56" s="32"/>
      <c r="GG56" s="58"/>
      <c r="GH56" s="57"/>
      <c r="GI56" s="57"/>
      <c r="GJ56" s="32"/>
      <c r="GK56" s="58"/>
      <c r="GL56" s="57"/>
      <c r="GM56" s="57"/>
      <c r="GN56" s="32"/>
      <c r="GO56" s="58"/>
      <c r="GP56" s="57"/>
      <c r="GQ56" s="57"/>
      <c r="GR56" s="32"/>
      <c r="GS56" s="58"/>
      <c r="GT56" s="57"/>
      <c r="GU56" s="57"/>
      <c r="GV56" s="32"/>
      <c r="GW56" s="58"/>
      <c r="GX56" s="57"/>
      <c r="GY56" s="57"/>
      <c r="GZ56" s="32"/>
      <c r="HA56" s="58"/>
      <c r="HB56" s="57"/>
      <c r="HC56" s="57"/>
      <c r="HD56" s="32"/>
      <c r="HE56" s="58"/>
      <c r="HF56" s="57"/>
      <c r="HG56" s="57"/>
      <c r="HH56" s="32"/>
      <c r="HI56" s="58"/>
      <c r="HJ56" s="57"/>
      <c r="HK56" s="57"/>
      <c r="HL56" s="32"/>
      <c r="HM56" s="58"/>
      <c r="HN56" s="57"/>
      <c r="HO56" s="57"/>
      <c r="HP56" s="32"/>
      <c r="HQ56" s="58"/>
      <c r="HR56" s="57"/>
      <c r="HS56" s="57"/>
      <c r="HT56" s="32"/>
      <c r="HU56" s="58"/>
      <c r="HV56" s="57"/>
      <c r="HW56" s="57"/>
      <c r="HX56" s="32"/>
      <c r="HY56" s="58"/>
      <c r="HZ56" s="57"/>
      <c r="IA56" s="57"/>
      <c r="IB56" s="32"/>
      <c r="IC56" s="58"/>
      <c r="ID56" s="57"/>
      <c r="IE56" s="57"/>
      <c r="IF56" s="32"/>
      <c r="IG56" s="58"/>
      <c r="IH56" s="57"/>
      <c r="II56" s="57"/>
      <c r="IJ56" s="32"/>
    </row>
    <row r="57" spans="1:244" s="31" customFormat="1" ht="13.5" thickBot="1" x14ac:dyDescent="0.3">
      <c r="A57" s="61" t="s">
        <v>201</v>
      </c>
      <c r="B57" s="62">
        <v>7559.078462705922</v>
      </c>
      <c r="C57" s="62">
        <v>128.03</v>
      </c>
      <c r="D57" s="38">
        <v>1</v>
      </c>
    </row>
    <row r="58" spans="1:244" x14ac:dyDescent="0.25">
      <c r="A58" s="63" t="s">
        <v>68</v>
      </c>
      <c r="D58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75</v>
      </c>
      <c r="B2" s="2"/>
      <c r="C2" s="2"/>
      <c r="D2" s="2"/>
      <c r="E2" s="2"/>
    </row>
    <row r="3" spans="1:5" x14ac:dyDescent="0.2">
      <c r="A3" s="1" t="s">
        <v>76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79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1125</v>
      </c>
      <c r="C14" s="7">
        <v>0.14063000000000001</v>
      </c>
      <c r="D14" s="7">
        <v>9.56</v>
      </c>
      <c r="E14" s="7">
        <v>9.1199999999999992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6914.28</v>
      </c>
      <c r="C16" s="7">
        <v>0.86428000000000005</v>
      </c>
      <c r="D16" s="7">
        <v>58.76</v>
      </c>
      <c r="E16" s="7">
        <v>56.05</v>
      </c>
    </row>
    <row r="17" spans="1:5" x14ac:dyDescent="0.2">
      <c r="A17" s="5" t="s">
        <v>23</v>
      </c>
      <c r="B17" s="7">
        <v>132</v>
      </c>
      <c r="C17" s="7">
        <v>1.6500000000000001E-2</v>
      </c>
      <c r="D17" s="7">
        <v>1.1200000000000001</v>
      </c>
      <c r="E17" s="7">
        <v>1.07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2400</v>
      </c>
      <c r="C19" s="7">
        <v>0.3</v>
      </c>
      <c r="D19" s="7">
        <v>20.39</v>
      </c>
      <c r="E19" s="7">
        <v>19.46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10571.279999999999</v>
      </c>
      <c r="C27" s="8">
        <v>1.32141</v>
      </c>
      <c r="D27" s="8">
        <v>89.83</v>
      </c>
      <c r="E27" s="8">
        <v>85.7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317.14</v>
      </c>
      <c r="C30" s="7">
        <v>3.9640000000000002E-2</v>
      </c>
      <c r="D30" s="7">
        <v>2.69</v>
      </c>
      <c r="E30" s="7">
        <v>2.57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211.43</v>
      </c>
      <c r="C35" s="7">
        <v>2.6429999999999999E-2</v>
      </c>
      <c r="D35" s="7">
        <v>1.8</v>
      </c>
      <c r="E35" s="7">
        <v>1.71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579.6</v>
      </c>
      <c r="C38" s="7">
        <v>7.2450000000000001E-2</v>
      </c>
      <c r="D38" s="7">
        <v>4.93</v>
      </c>
      <c r="E38" s="7">
        <v>4.7</v>
      </c>
    </row>
    <row r="39" spans="1:5" x14ac:dyDescent="0.2">
      <c r="A39" s="4" t="s">
        <v>45</v>
      </c>
      <c r="B39" s="8">
        <v>1108.17</v>
      </c>
      <c r="C39" s="8">
        <v>0.13852</v>
      </c>
      <c r="D39" s="8">
        <v>9.42</v>
      </c>
      <c r="E39" s="8">
        <v>8.98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88.4</v>
      </c>
      <c r="C41" s="7">
        <v>0.01</v>
      </c>
      <c r="D41" s="7">
        <v>0.75</v>
      </c>
      <c r="E41" s="7">
        <v>0.72</v>
      </c>
    </row>
    <row r="42" spans="1:5" x14ac:dyDescent="0.2">
      <c r="A42" s="4" t="s">
        <v>48</v>
      </c>
      <c r="B42" s="8">
        <v>88.4</v>
      </c>
      <c r="C42" s="8">
        <v>0.01</v>
      </c>
      <c r="D42" s="8">
        <v>0.75</v>
      </c>
      <c r="E42" s="8">
        <v>0.72</v>
      </c>
    </row>
    <row r="43" spans="1:5" x14ac:dyDescent="0.2">
      <c r="A43" s="4" t="s">
        <v>49</v>
      </c>
      <c r="B43" s="8">
        <v>11767.849999999999</v>
      </c>
      <c r="C43" s="8">
        <v>1.46993</v>
      </c>
      <c r="D43" s="8">
        <v>100</v>
      </c>
      <c r="E43" s="8">
        <v>95.4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444.35</v>
      </c>
      <c r="C48" s="7">
        <v>5.5539999999999999E-2</v>
      </c>
      <c r="D48" s="7">
        <v>3.78</v>
      </c>
      <c r="E48" s="7">
        <v>3.6</v>
      </c>
    </row>
    <row r="49" spans="1:5" x14ac:dyDescent="0.2">
      <c r="A49" s="4" t="s">
        <v>54</v>
      </c>
      <c r="B49" s="8">
        <v>444.35</v>
      </c>
      <c r="C49" s="8">
        <v>5.5539999999999999E-2</v>
      </c>
      <c r="D49" s="8">
        <v>3.78</v>
      </c>
      <c r="E49" s="8">
        <v>3.6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8.5399999999999991</v>
      </c>
      <c r="C51" s="7">
        <v>1.07E-3</v>
      </c>
      <c r="D51" s="7">
        <v>7.0000000000000007E-2</v>
      </c>
      <c r="E51" s="7">
        <v>7.0000000000000007E-2</v>
      </c>
    </row>
    <row r="52" spans="1:5" x14ac:dyDescent="0.2">
      <c r="A52" s="5" t="s">
        <v>83</v>
      </c>
      <c r="B52" s="7">
        <v>60.18</v>
      </c>
      <c r="C52" s="7">
        <v>7.5199999999999998E-3</v>
      </c>
      <c r="D52" s="7">
        <v>0.51</v>
      </c>
      <c r="E52" s="7">
        <v>0.49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68.72</v>
      </c>
      <c r="C55" s="8">
        <v>8.5900000000000004E-3</v>
      </c>
      <c r="D55" s="8">
        <v>0.57999999999999996</v>
      </c>
      <c r="E55" s="8">
        <v>0.56000000000000005</v>
      </c>
    </row>
    <row r="56" spans="1:5" x14ac:dyDescent="0.2">
      <c r="A56" s="4" t="s">
        <v>61</v>
      </c>
      <c r="B56" s="8">
        <v>513.07000000000005</v>
      </c>
      <c r="C56" s="8">
        <v>6.4130000000000006E-2</v>
      </c>
      <c r="D56" s="8">
        <v>4.3600000000000003</v>
      </c>
      <c r="E56" s="8">
        <v>4.16</v>
      </c>
    </row>
    <row r="57" spans="1:5" x14ac:dyDescent="0.2">
      <c r="A57" s="4" t="s">
        <v>62</v>
      </c>
      <c r="B57" s="8">
        <v>12280.919999999998</v>
      </c>
      <c r="C57" s="8">
        <v>1.53406</v>
      </c>
      <c r="D57" s="8">
        <v>104.36</v>
      </c>
      <c r="E57" s="8">
        <v>99.56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3.75</v>
      </c>
      <c r="C60" s="7">
        <v>4.6999999999999999E-4</v>
      </c>
      <c r="D60" s="7">
        <v>0.03</v>
      </c>
      <c r="E60" s="7">
        <v>0.03</v>
      </c>
    </row>
    <row r="61" spans="1:5" x14ac:dyDescent="0.2">
      <c r="A61" s="5" t="s">
        <v>88</v>
      </c>
      <c r="B61" s="7">
        <v>50.7</v>
      </c>
      <c r="C61" s="7">
        <v>6.3400000000000001E-3</v>
      </c>
      <c r="D61" s="7">
        <v>0.43</v>
      </c>
      <c r="E61" s="7">
        <v>0.41</v>
      </c>
    </row>
    <row r="62" spans="1:5" x14ac:dyDescent="0.2">
      <c r="A62" s="4" t="s">
        <v>66</v>
      </c>
      <c r="B62" s="8">
        <v>54.45</v>
      </c>
      <c r="C62" s="8">
        <v>6.8100000000000001E-3</v>
      </c>
      <c r="D62" s="8">
        <v>0.46</v>
      </c>
      <c r="E62" s="8">
        <v>0.44</v>
      </c>
    </row>
    <row r="63" spans="1:5" x14ac:dyDescent="0.2">
      <c r="A63" s="4" t="s">
        <v>67</v>
      </c>
      <c r="B63" s="8">
        <v>12335.369999999999</v>
      </c>
      <c r="C63" s="8">
        <v>1.54087</v>
      </c>
      <c r="D63" s="8">
        <v>104.82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7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9" t="s">
        <v>260</v>
      </c>
      <c r="B1" s="9"/>
      <c r="C1" s="9"/>
      <c r="D1" s="9"/>
    </row>
    <row r="2" spans="1:4" x14ac:dyDescent="0.25">
      <c r="A2" s="9" t="s">
        <v>261</v>
      </c>
      <c r="B2" s="9"/>
      <c r="C2" s="9"/>
      <c r="D2" s="9"/>
    </row>
    <row r="3" spans="1:4" x14ac:dyDescent="0.25">
      <c r="A3" s="9" t="s">
        <v>262</v>
      </c>
      <c r="B3" s="9"/>
      <c r="C3" s="9"/>
      <c r="D3" s="9"/>
    </row>
    <row r="4" spans="1:4" x14ac:dyDescent="0.25">
      <c r="A4" s="9" t="s">
        <v>263</v>
      </c>
      <c r="B4" s="9"/>
      <c r="C4" s="9"/>
      <c r="D4" s="9"/>
    </row>
    <row r="5" spans="1:4" ht="13.5" thickBot="1" x14ac:dyDescent="0.3">
      <c r="A5" s="11" t="s">
        <v>145</v>
      </c>
      <c r="B5" s="12">
        <v>62118.644067796609</v>
      </c>
      <c r="C5" s="13" t="s">
        <v>146</v>
      </c>
    </row>
    <row r="6" spans="1:4" x14ac:dyDescent="0.25">
      <c r="A6" s="14"/>
      <c r="B6" s="15" t="s">
        <v>147</v>
      </c>
      <c r="C6" s="16" t="s">
        <v>264</v>
      </c>
      <c r="D6" s="17" t="s">
        <v>149</v>
      </c>
    </row>
    <row r="7" spans="1:4" x14ac:dyDescent="0.25">
      <c r="A7" s="18" t="s">
        <v>9</v>
      </c>
      <c r="D7" s="19" t="s">
        <v>150</v>
      </c>
    </row>
    <row r="8" spans="1:4" ht="13.5" thickBot="1" x14ac:dyDescent="0.3">
      <c r="A8" s="20"/>
      <c r="B8" s="21" t="s">
        <v>151</v>
      </c>
      <c r="C8" s="21" t="s">
        <v>248</v>
      </c>
      <c r="D8" s="21" t="s">
        <v>153</v>
      </c>
    </row>
    <row r="9" spans="1:4" x14ac:dyDescent="0.25">
      <c r="A9" s="18" t="s">
        <v>154</v>
      </c>
    </row>
    <row r="10" spans="1:4" x14ac:dyDescent="0.25">
      <c r="A10" s="22" t="s">
        <v>155</v>
      </c>
      <c r="B10" s="66">
        <v>0</v>
      </c>
      <c r="C10" s="66">
        <v>0</v>
      </c>
      <c r="D10" s="66">
        <v>0</v>
      </c>
    </row>
    <row r="11" spans="1:4" x14ac:dyDescent="0.25">
      <c r="A11" s="22" t="s">
        <v>156</v>
      </c>
      <c r="B11" s="67">
        <v>613.3674576271186</v>
      </c>
      <c r="C11" s="67">
        <v>9.8699999999999992</v>
      </c>
      <c r="D11" s="66">
        <v>8.6500561619578892E-2</v>
      </c>
    </row>
    <row r="12" spans="1:4" x14ac:dyDescent="0.25">
      <c r="A12" s="22" t="s">
        <v>157</v>
      </c>
      <c r="B12" s="67">
        <v>8.8000000000000007</v>
      </c>
      <c r="C12" s="66">
        <v>0.14000000000000001</v>
      </c>
      <c r="D12" s="66">
        <v>1.2410259670395652E-3</v>
      </c>
    </row>
    <row r="13" spans="1:4" x14ac:dyDescent="0.25">
      <c r="A13" s="22" t="s">
        <v>158</v>
      </c>
      <c r="B13" s="66">
        <v>0</v>
      </c>
      <c r="C13" s="66">
        <v>0</v>
      </c>
      <c r="D13" s="66">
        <v>0</v>
      </c>
    </row>
    <row r="14" spans="1:4" x14ac:dyDescent="0.25">
      <c r="A14" s="22" t="s">
        <v>159</v>
      </c>
      <c r="B14" s="66">
        <v>0</v>
      </c>
      <c r="C14" s="66">
        <v>0</v>
      </c>
      <c r="D14" s="66">
        <v>0</v>
      </c>
    </row>
    <row r="15" spans="1:4" x14ac:dyDescent="0.25">
      <c r="A15" s="13" t="s">
        <v>265</v>
      </c>
      <c r="B15" s="67">
        <v>1403.5001694915254</v>
      </c>
      <c r="C15" s="66">
        <v>22.59</v>
      </c>
      <c r="D15" s="66">
        <v>0.19792956307766066</v>
      </c>
    </row>
    <row r="16" spans="1:4" x14ac:dyDescent="0.25">
      <c r="A16" s="13" t="s">
        <v>266</v>
      </c>
      <c r="B16" s="67">
        <v>143</v>
      </c>
      <c r="C16" s="66">
        <v>2.2999999999999998</v>
      </c>
      <c r="D16" s="66">
        <v>2.0166671964392931E-2</v>
      </c>
    </row>
    <row r="17" spans="1:4" x14ac:dyDescent="0.25">
      <c r="A17" s="13" t="s">
        <v>267</v>
      </c>
      <c r="B17" s="66">
        <v>0</v>
      </c>
      <c r="C17" s="66">
        <v>0</v>
      </c>
      <c r="D17" s="66">
        <v>0</v>
      </c>
    </row>
    <row r="18" spans="1:4" x14ac:dyDescent="0.25">
      <c r="A18" s="13" t="s">
        <v>252</v>
      </c>
      <c r="B18" s="67">
        <v>983.81355932203405</v>
      </c>
      <c r="C18" s="66">
        <v>15.84</v>
      </c>
      <c r="D18" s="66">
        <v>0.13874297430048452</v>
      </c>
    </row>
    <row r="19" spans="1:4" x14ac:dyDescent="0.25">
      <c r="A19" s="13" t="s">
        <v>253</v>
      </c>
      <c r="B19" s="67">
        <v>358.51779661016951</v>
      </c>
      <c r="C19" s="66">
        <v>5.77</v>
      </c>
      <c r="D19" s="66">
        <v>5.0560215368071558E-2</v>
      </c>
    </row>
    <row r="20" spans="1:4" x14ac:dyDescent="0.25">
      <c r="A20" s="13" t="s">
        <v>254</v>
      </c>
      <c r="B20" s="67">
        <v>105.26237288135593</v>
      </c>
      <c r="C20" s="66">
        <v>1.69</v>
      </c>
      <c r="D20" s="66">
        <v>1.4844697511132276E-2</v>
      </c>
    </row>
    <row r="21" spans="1:4" x14ac:dyDescent="0.25">
      <c r="A21" s="13" t="s">
        <v>255</v>
      </c>
      <c r="B21" s="66">
        <v>0</v>
      </c>
      <c r="C21" s="66">
        <v>0</v>
      </c>
      <c r="D21" s="66">
        <v>0</v>
      </c>
    </row>
    <row r="22" spans="1:4" x14ac:dyDescent="0.25">
      <c r="A22" s="24" t="s">
        <v>169</v>
      </c>
      <c r="B22" s="68">
        <v>3616.2613559322035</v>
      </c>
      <c r="C22" s="68">
        <v>58.199999999999989</v>
      </c>
      <c r="D22" s="68">
        <v>0.50998570980836033</v>
      </c>
    </row>
    <row r="23" spans="1:4" x14ac:dyDescent="0.25">
      <c r="A23" s="27" t="s">
        <v>170</v>
      </c>
      <c r="B23" s="67"/>
      <c r="C23" s="67"/>
      <c r="D23" s="67"/>
    </row>
    <row r="24" spans="1:4" x14ac:dyDescent="0.25">
      <c r="A24" s="22" t="s">
        <v>171</v>
      </c>
      <c r="B24" s="66">
        <v>0</v>
      </c>
      <c r="C24" s="66">
        <v>0</v>
      </c>
      <c r="D24" s="66">
        <v>0</v>
      </c>
    </row>
    <row r="25" spans="1:4" x14ac:dyDescent="0.25">
      <c r="A25" s="22" t="s">
        <v>172</v>
      </c>
      <c r="B25" s="66">
        <v>0</v>
      </c>
      <c r="C25" s="66">
        <v>0</v>
      </c>
      <c r="D25" s="66">
        <v>0</v>
      </c>
    </row>
    <row r="26" spans="1:4" x14ac:dyDescent="0.25">
      <c r="A26" s="22" t="s">
        <v>173</v>
      </c>
      <c r="B26" s="67">
        <v>268.84745762711867</v>
      </c>
      <c r="C26" s="66">
        <v>4.33</v>
      </c>
      <c r="D26" s="66">
        <v>3.7914395009979937E-2</v>
      </c>
    </row>
    <row r="27" spans="1:4" x14ac:dyDescent="0.25">
      <c r="A27" s="22" t="s">
        <v>174</v>
      </c>
      <c r="B27" s="66">
        <v>0</v>
      </c>
      <c r="C27" s="66">
        <v>0</v>
      </c>
      <c r="D27" s="66">
        <v>0</v>
      </c>
    </row>
    <row r="28" spans="1:4" x14ac:dyDescent="0.25">
      <c r="A28" s="22" t="s">
        <v>175</v>
      </c>
      <c r="B28" s="67">
        <v>122.81440677966103</v>
      </c>
      <c r="C28" s="66">
        <v>1.98</v>
      </c>
      <c r="D28" s="66">
        <v>1.731998499319538E-2</v>
      </c>
    </row>
    <row r="29" spans="1:4" x14ac:dyDescent="0.25">
      <c r="A29" s="22" t="s">
        <v>176</v>
      </c>
      <c r="B29" s="66">
        <v>0</v>
      </c>
      <c r="C29" s="66">
        <v>0</v>
      </c>
      <c r="D29" s="66">
        <v>0</v>
      </c>
    </row>
    <row r="30" spans="1:4" x14ac:dyDescent="0.25">
      <c r="A30" s="22" t="s">
        <v>268</v>
      </c>
      <c r="B30" s="67">
        <v>422.93949152542376</v>
      </c>
      <c r="C30" s="66">
        <v>6.81</v>
      </c>
      <c r="D30" s="66">
        <v>5.9645328576086468E-2</v>
      </c>
    </row>
    <row r="31" spans="1:4" x14ac:dyDescent="0.25">
      <c r="A31" s="22" t="s">
        <v>269</v>
      </c>
      <c r="B31" s="67">
        <v>48.881355932203391</v>
      </c>
      <c r="C31" s="66">
        <v>0.79</v>
      </c>
      <c r="D31" s="66">
        <v>6.8935263654508966E-3</v>
      </c>
    </row>
    <row r="32" spans="1:4" x14ac:dyDescent="0.25">
      <c r="A32" s="28" t="s">
        <v>179</v>
      </c>
      <c r="B32" s="69">
        <v>863.48271186440684</v>
      </c>
      <c r="C32" s="69">
        <v>13.91</v>
      </c>
      <c r="D32" s="69">
        <v>0.12177323494471269</v>
      </c>
    </row>
    <row r="33" spans="1:244" x14ac:dyDescent="0.25">
      <c r="A33" s="18" t="s">
        <v>46</v>
      </c>
      <c r="B33" s="67"/>
      <c r="C33" s="67"/>
      <c r="D33" s="67"/>
    </row>
    <row r="34" spans="1:244" x14ac:dyDescent="0.25">
      <c r="A34" s="22" t="s">
        <v>180</v>
      </c>
      <c r="B34" s="67">
        <v>163.20065242828073</v>
      </c>
      <c r="C34" s="66">
        <v>2.63</v>
      </c>
      <c r="D34" s="66">
        <v>2.3015482670601706E-2</v>
      </c>
    </row>
    <row r="35" spans="1:244" x14ac:dyDescent="0.25">
      <c r="A35" s="13" t="s">
        <v>181</v>
      </c>
      <c r="B35" s="66">
        <v>163.20065242828073</v>
      </c>
      <c r="C35" s="66">
        <v>2.63</v>
      </c>
      <c r="D35" s="66">
        <v>2.3015482670601706E-2</v>
      </c>
    </row>
    <row r="36" spans="1:244" s="31" customFormat="1" x14ac:dyDescent="0.25">
      <c r="A36" s="24" t="s">
        <v>182</v>
      </c>
      <c r="B36" s="68">
        <v>4642.9447202248912</v>
      </c>
      <c r="C36" s="68">
        <v>74.739999999999981</v>
      </c>
      <c r="D36" s="68">
        <v>0.65477442742367475</v>
      </c>
    </row>
    <row r="37" spans="1:244" x14ac:dyDescent="0.25">
      <c r="A37" s="18" t="s">
        <v>183</v>
      </c>
      <c r="B37" s="67"/>
      <c r="C37" s="67"/>
      <c r="D37" s="67"/>
    </row>
    <row r="38" spans="1:244" x14ac:dyDescent="0.25">
      <c r="A38" s="13" t="s">
        <v>184</v>
      </c>
      <c r="B38" s="67">
        <v>2110.3423728813555</v>
      </c>
      <c r="C38" s="66">
        <v>33.97</v>
      </c>
      <c r="D38" s="66">
        <v>0.2976124641010971</v>
      </c>
    </row>
    <row r="39" spans="1:244" x14ac:dyDescent="0.25">
      <c r="A39" s="13" t="s">
        <v>270</v>
      </c>
      <c r="B39" s="67">
        <v>12.424915254237286</v>
      </c>
      <c r="C39" s="66">
        <v>0.2</v>
      </c>
      <c r="D39" s="66">
        <v>1.7522320987243716E-3</v>
      </c>
    </row>
    <row r="40" spans="1:244" x14ac:dyDescent="0.25">
      <c r="A40" s="22" t="s">
        <v>186</v>
      </c>
      <c r="B40" s="67">
        <v>158.03457627118644</v>
      </c>
      <c r="C40" s="66">
        <v>2.54</v>
      </c>
      <c r="D40" s="66">
        <v>2.2286933277572391E-2</v>
      </c>
    </row>
    <row r="41" spans="1:244" x14ac:dyDescent="0.25">
      <c r="A41" s="13" t="s">
        <v>187</v>
      </c>
      <c r="B41" s="67">
        <v>5.3993220338983052</v>
      </c>
      <c r="C41" s="66">
        <v>0.09</v>
      </c>
      <c r="D41" s="66">
        <v>7.6144305096325856E-4</v>
      </c>
    </row>
    <row r="42" spans="1:244" x14ac:dyDescent="0.25">
      <c r="A42" s="22" t="s">
        <v>271</v>
      </c>
      <c r="B42" s="66">
        <v>0</v>
      </c>
      <c r="C42" s="66">
        <v>0</v>
      </c>
      <c r="D42" s="66">
        <v>0</v>
      </c>
    </row>
    <row r="43" spans="1:244" x14ac:dyDescent="0.25">
      <c r="A43" s="28" t="s">
        <v>189</v>
      </c>
      <c r="B43" s="69">
        <v>2286.2011864406777</v>
      </c>
      <c r="C43" s="69">
        <v>36.800000000000004</v>
      </c>
      <c r="D43" s="69">
        <v>0.32241307252835716</v>
      </c>
      <c r="E43" s="13"/>
      <c r="H43" s="32"/>
      <c r="I43" s="13"/>
      <c r="L43" s="32"/>
      <c r="M43" s="13"/>
      <c r="P43" s="32"/>
      <c r="Q43" s="13"/>
      <c r="T43" s="32"/>
      <c r="U43" s="13"/>
      <c r="X43" s="32"/>
      <c r="Y43" s="13"/>
      <c r="AB43" s="32"/>
      <c r="AC43" s="13"/>
      <c r="AF43" s="32"/>
      <c r="AG43" s="13"/>
      <c r="AJ43" s="32"/>
      <c r="AK43" s="13"/>
      <c r="AN43" s="32"/>
      <c r="AO43" s="13"/>
      <c r="AR43" s="32"/>
      <c r="AS43" s="13"/>
      <c r="AV43" s="32"/>
      <c r="AW43" s="13"/>
      <c r="AZ43" s="32"/>
      <c r="BA43" s="13"/>
      <c r="BD43" s="32"/>
      <c r="BE43" s="13"/>
      <c r="BH43" s="32"/>
      <c r="BI43" s="13"/>
      <c r="BL43" s="32"/>
      <c r="BM43" s="13"/>
      <c r="BP43" s="32"/>
      <c r="BQ43" s="13"/>
      <c r="BT43" s="32"/>
      <c r="BU43" s="13"/>
      <c r="BX43" s="32"/>
      <c r="BY43" s="13"/>
      <c r="CB43" s="32"/>
      <c r="CC43" s="13"/>
      <c r="CF43" s="32"/>
      <c r="CG43" s="13"/>
      <c r="CJ43" s="32"/>
      <c r="CK43" s="13"/>
      <c r="CN43" s="32"/>
      <c r="CO43" s="13"/>
      <c r="CR43" s="32"/>
      <c r="CS43" s="13"/>
      <c r="CV43" s="32"/>
      <c r="CW43" s="13"/>
      <c r="CZ43" s="32"/>
      <c r="DA43" s="13"/>
      <c r="DD43" s="32"/>
      <c r="DE43" s="13"/>
      <c r="DH43" s="32"/>
      <c r="DI43" s="13"/>
      <c r="DL43" s="32"/>
      <c r="DM43" s="13"/>
      <c r="DP43" s="32"/>
      <c r="DQ43" s="13"/>
      <c r="DT43" s="32"/>
      <c r="DU43" s="13"/>
      <c r="DX43" s="32"/>
      <c r="DY43" s="13"/>
      <c r="EB43" s="32"/>
      <c r="EC43" s="13"/>
      <c r="EF43" s="32"/>
      <c r="EG43" s="13"/>
      <c r="EJ43" s="32"/>
      <c r="EK43" s="13"/>
      <c r="EN43" s="32"/>
      <c r="EO43" s="13"/>
      <c r="ER43" s="32"/>
      <c r="ES43" s="13"/>
      <c r="EV43" s="32"/>
      <c r="EW43" s="13"/>
      <c r="EZ43" s="32"/>
      <c r="FA43" s="13"/>
      <c r="FD43" s="32"/>
      <c r="FE43" s="13"/>
      <c r="FH43" s="32"/>
      <c r="FI43" s="13"/>
      <c r="FL43" s="32"/>
      <c r="FM43" s="13"/>
      <c r="FP43" s="32"/>
      <c r="FQ43" s="13"/>
      <c r="FT43" s="32"/>
      <c r="FU43" s="13"/>
      <c r="FX43" s="32"/>
      <c r="FY43" s="13"/>
      <c r="GB43" s="32"/>
      <c r="GC43" s="13"/>
      <c r="GF43" s="32"/>
      <c r="GG43" s="13"/>
      <c r="GJ43" s="32"/>
      <c r="GK43" s="13"/>
      <c r="GN43" s="32"/>
      <c r="GO43" s="13"/>
      <c r="GR43" s="32"/>
      <c r="GS43" s="13"/>
      <c r="GV43" s="32"/>
      <c r="GW43" s="13"/>
      <c r="GZ43" s="32"/>
      <c r="HA43" s="13"/>
      <c r="HD43" s="32"/>
      <c r="HE43" s="13"/>
      <c r="HH43" s="32"/>
      <c r="HI43" s="13"/>
      <c r="HL43" s="32"/>
      <c r="HM43" s="13"/>
      <c r="HP43" s="32"/>
      <c r="HQ43" s="13"/>
      <c r="HT43" s="32"/>
      <c r="HU43" s="13"/>
      <c r="HX43" s="32"/>
      <c r="HY43" s="13"/>
      <c r="IB43" s="32"/>
      <c r="IC43" s="13"/>
      <c r="IF43" s="32"/>
      <c r="IG43" s="13"/>
      <c r="IJ43" s="32"/>
    </row>
    <row r="44" spans="1:244" x14ac:dyDescent="0.25">
      <c r="A44" s="18" t="s">
        <v>190</v>
      </c>
      <c r="B44" s="67"/>
      <c r="C44" s="67"/>
      <c r="D44" s="67"/>
    </row>
    <row r="45" spans="1:244" x14ac:dyDescent="0.25">
      <c r="A45" s="22" t="s">
        <v>272</v>
      </c>
      <c r="B45" s="67">
        <v>1.2943723297175143</v>
      </c>
      <c r="C45" s="66">
        <v>0.02</v>
      </c>
      <c r="D45" s="66">
        <v>1.8253973547692419E-4</v>
      </c>
    </row>
    <row r="46" spans="1:244" x14ac:dyDescent="0.25">
      <c r="A46" s="22" t="s">
        <v>192</v>
      </c>
      <c r="B46" s="67">
        <v>65.19</v>
      </c>
      <c r="C46" s="66">
        <v>1.05</v>
      </c>
      <c r="D46" s="66">
        <v>9.1934639535578688E-3</v>
      </c>
    </row>
    <row r="47" spans="1:244" x14ac:dyDescent="0.25">
      <c r="A47" s="22" t="s">
        <v>193</v>
      </c>
      <c r="B47" s="67">
        <v>8.9567796610169488</v>
      </c>
      <c r="C47" s="66">
        <v>0.14000000000000001</v>
      </c>
      <c r="D47" s="66">
        <v>1.2631359250424848E-3</v>
      </c>
    </row>
    <row r="48" spans="1:244" x14ac:dyDescent="0.25">
      <c r="A48" s="28" t="s">
        <v>194</v>
      </c>
      <c r="B48" s="69">
        <v>75.441151990734468</v>
      </c>
      <c r="C48" s="69">
        <v>1.21</v>
      </c>
      <c r="D48" s="69">
        <v>1.0639139614077277E-2</v>
      </c>
      <c r="E48" s="13"/>
      <c r="H48" s="32"/>
      <c r="I48" s="13"/>
      <c r="L48" s="32"/>
      <c r="M48" s="13"/>
      <c r="P48" s="32"/>
      <c r="Q48" s="13"/>
      <c r="T48" s="32"/>
      <c r="U48" s="13"/>
      <c r="X48" s="32"/>
      <c r="Y48" s="13"/>
      <c r="AB48" s="32"/>
      <c r="AC48" s="13"/>
      <c r="AF48" s="32"/>
      <c r="AG48" s="13"/>
      <c r="AJ48" s="32"/>
      <c r="AK48" s="13"/>
      <c r="AN48" s="32"/>
      <c r="AO48" s="13"/>
      <c r="AR48" s="32"/>
      <c r="AS48" s="13"/>
      <c r="AV48" s="32"/>
      <c r="AW48" s="13"/>
      <c r="AZ48" s="32"/>
      <c r="BA48" s="13"/>
      <c r="BD48" s="32"/>
      <c r="BE48" s="13"/>
      <c r="BH48" s="32"/>
      <c r="BI48" s="13"/>
      <c r="BL48" s="32"/>
      <c r="BM48" s="13"/>
      <c r="BP48" s="32"/>
      <c r="BQ48" s="13"/>
      <c r="BT48" s="32"/>
      <c r="BU48" s="13"/>
      <c r="BX48" s="32"/>
      <c r="BY48" s="13"/>
      <c r="CB48" s="32"/>
      <c r="CC48" s="13"/>
      <c r="CF48" s="32"/>
      <c r="CG48" s="13"/>
      <c r="CJ48" s="32"/>
      <c r="CK48" s="13"/>
      <c r="CN48" s="32"/>
      <c r="CO48" s="13"/>
      <c r="CR48" s="32"/>
      <c r="CS48" s="13"/>
      <c r="CV48" s="32"/>
      <c r="CW48" s="13"/>
      <c r="CZ48" s="32"/>
      <c r="DA48" s="13"/>
      <c r="DD48" s="32"/>
      <c r="DE48" s="13"/>
      <c r="DH48" s="32"/>
      <c r="DI48" s="13"/>
      <c r="DL48" s="32"/>
      <c r="DM48" s="13"/>
      <c r="DP48" s="32"/>
      <c r="DQ48" s="13"/>
      <c r="DT48" s="32"/>
      <c r="DU48" s="13"/>
      <c r="DX48" s="32"/>
      <c r="DY48" s="13"/>
      <c r="EB48" s="32"/>
      <c r="EC48" s="13"/>
      <c r="EF48" s="32"/>
      <c r="EG48" s="13"/>
      <c r="EJ48" s="32"/>
      <c r="EK48" s="13"/>
      <c r="EN48" s="32"/>
      <c r="EO48" s="13"/>
      <c r="ER48" s="32"/>
      <c r="ES48" s="13"/>
      <c r="EV48" s="32"/>
      <c r="EW48" s="13"/>
      <c r="EZ48" s="32"/>
      <c r="FA48" s="13"/>
      <c r="FD48" s="32"/>
      <c r="FE48" s="13"/>
      <c r="FH48" s="32"/>
      <c r="FI48" s="13"/>
      <c r="FL48" s="32"/>
      <c r="FM48" s="13"/>
      <c r="FP48" s="32"/>
      <c r="FQ48" s="13"/>
      <c r="FT48" s="32"/>
      <c r="FU48" s="13"/>
      <c r="FX48" s="32"/>
      <c r="FY48" s="13"/>
      <c r="GB48" s="32"/>
      <c r="GC48" s="13"/>
      <c r="GF48" s="32"/>
      <c r="GG48" s="13"/>
      <c r="GJ48" s="32"/>
      <c r="GK48" s="13"/>
      <c r="GN48" s="32"/>
      <c r="GO48" s="13"/>
      <c r="GR48" s="32"/>
      <c r="GS48" s="13"/>
      <c r="GV48" s="32"/>
      <c r="GW48" s="13"/>
      <c r="GZ48" s="32"/>
      <c r="HA48" s="13"/>
      <c r="HD48" s="32"/>
      <c r="HE48" s="13"/>
      <c r="HH48" s="32"/>
      <c r="HI48" s="13"/>
      <c r="HL48" s="32"/>
      <c r="HM48" s="13"/>
      <c r="HP48" s="32"/>
      <c r="HQ48" s="13"/>
      <c r="HT48" s="32"/>
      <c r="HU48" s="13"/>
      <c r="HX48" s="32"/>
      <c r="HY48" s="13"/>
      <c r="IB48" s="32"/>
      <c r="IC48" s="13"/>
      <c r="IF48" s="32"/>
      <c r="IG48" s="13"/>
      <c r="IJ48" s="32"/>
    </row>
    <row r="49" spans="1:244" x14ac:dyDescent="0.25">
      <c r="A49" s="33" t="s">
        <v>195</v>
      </c>
      <c r="B49" s="70">
        <v>2361.6423384314121</v>
      </c>
      <c r="C49" s="70">
        <v>38.010000000000005</v>
      </c>
      <c r="D49" s="70">
        <v>0.33305221214243441</v>
      </c>
      <c r="G49" s="13"/>
      <c r="K49" s="13"/>
      <c r="O49" s="13"/>
      <c r="S49" s="13"/>
      <c r="W49" s="13"/>
      <c r="AA49" s="13"/>
      <c r="AE49" s="13"/>
      <c r="AI49" s="13"/>
      <c r="AM49" s="13"/>
      <c r="AQ49" s="13"/>
      <c r="AU49" s="13"/>
      <c r="AY49" s="13"/>
      <c r="BC49" s="13"/>
      <c r="BG49" s="13"/>
      <c r="BK49" s="13"/>
      <c r="BO49" s="13"/>
      <c r="BS49" s="13"/>
      <c r="BW49" s="13"/>
      <c r="CA49" s="13"/>
      <c r="CE49" s="13"/>
      <c r="CI49" s="13"/>
      <c r="CM49" s="13"/>
      <c r="CQ49" s="13"/>
      <c r="CU49" s="13"/>
      <c r="CY49" s="13"/>
      <c r="DC49" s="13"/>
      <c r="DG49" s="13"/>
      <c r="DK49" s="13"/>
      <c r="DO49" s="13"/>
      <c r="DS49" s="13"/>
      <c r="DW49" s="13"/>
      <c r="EA49" s="13"/>
      <c r="EE49" s="13"/>
      <c r="EI49" s="13"/>
      <c r="EM49" s="13"/>
      <c r="EQ49" s="13"/>
      <c r="EU49" s="13"/>
      <c r="EY49" s="13"/>
      <c r="FC49" s="13"/>
      <c r="FG49" s="13"/>
      <c r="FK49" s="13"/>
      <c r="FO49" s="13"/>
      <c r="FS49" s="13"/>
      <c r="FW49" s="13"/>
      <c r="GA49" s="13"/>
      <c r="GE49" s="13"/>
      <c r="GI49" s="13"/>
      <c r="GM49" s="13"/>
      <c r="GQ49" s="13"/>
      <c r="GU49" s="13"/>
      <c r="GY49" s="13"/>
      <c r="HC49" s="13"/>
      <c r="HG49" s="13"/>
      <c r="HK49" s="13"/>
      <c r="HO49" s="13"/>
      <c r="HS49" s="13"/>
      <c r="HW49" s="13"/>
      <c r="IA49" s="13"/>
      <c r="IE49" s="13"/>
    </row>
    <row r="50" spans="1:244" s="31" customFormat="1" x14ac:dyDescent="0.25">
      <c r="A50" s="24" t="s">
        <v>196</v>
      </c>
      <c r="B50" s="68">
        <v>7004.5870586563033</v>
      </c>
      <c r="C50" s="68">
        <v>112.74999999999999</v>
      </c>
      <c r="D50" s="68">
        <v>0.98782663956610917</v>
      </c>
    </row>
    <row r="51" spans="1:244" x14ac:dyDescent="0.25">
      <c r="A51" s="18" t="s">
        <v>63</v>
      </c>
      <c r="B51" s="67"/>
      <c r="C51" s="67"/>
      <c r="D51" s="67"/>
    </row>
    <row r="52" spans="1:244" x14ac:dyDescent="0.25">
      <c r="A52" s="13" t="s">
        <v>197</v>
      </c>
      <c r="B52" s="67">
        <v>22.906610169491525</v>
      </c>
      <c r="C52" s="66">
        <v>0.37</v>
      </c>
      <c r="D52" s="66">
        <v>3.2304202314990403E-3</v>
      </c>
    </row>
    <row r="53" spans="1:244" x14ac:dyDescent="0.25">
      <c r="A53" s="13" t="s">
        <v>273</v>
      </c>
      <c r="B53" s="67">
        <v>63.413559322033898</v>
      </c>
      <c r="C53" s="66">
        <v>1.02</v>
      </c>
      <c r="D53" s="66">
        <v>8.9429402023918116E-3</v>
      </c>
    </row>
    <row r="54" spans="1:244" x14ac:dyDescent="0.25">
      <c r="A54" s="13" t="s">
        <v>274</v>
      </c>
      <c r="B54" s="66">
        <v>0</v>
      </c>
      <c r="C54" s="66">
        <v>0</v>
      </c>
      <c r="D54" s="66">
        <v>0</v>
      </c>
    </row>
    <row r="55" spans="1:244" x14ac:dyDescent="0.25">
      <c r="A55" s="28" t="s">
        <v>200</v>
      </c>
      <c r="B55" s="69">
        <v>86.320169491525419</v>
      </c>
      <c r="C55" s="69">
        <v>1.3900000000000001</v>
      </c>
      <c r="D55" s="69">
        <v>1.2173360433890851E-2</v>
      </c>
      <c r="E55" s="13"/>
      <c r="H55" s="32"/>
      <c r="I55" s="13"/>
      <c r="L55" s="32"/>
      <c r="M55" s="13"/>
      <c r="P55" s="32"/>
      <c r="Q55" s="13"/>
      <c r="T55" s="32"/>
      <c r="U55" s="13"/>
      <c r="X55" s="32"/>
      <c r="Y55" s="13"/>
      <c r="AB55" s="32"/>
      <c r="AC55" s="13"/>
      <c r="AF55" s="32"/>
      <c r="AG55" s="13"/>
      <c r="AJ55" s="32"/>
      <c r="AK55" s="13"/>
      <c r="AN55" s="32"/>
      <c r="AO55" s="13"/>
      <c r="AR55" s="32"/>
      <c r="AS55" s="13"/>
      <c r="AV55" s="32"/>
      <c r="AW55" s="13"/>
      <c r="AZ55" s="32"/>
      <c r="BA55" s="13"/>
      <c r="BD55" s="32"/>
      <c r="BE55" s="13"/>
      <c r="BH55" s="32"/>
      <c r="BI55" s="13"/>
      <c r="BL55" s="32"/>
      <c r="BM55" s="13"/>
      <c r="BP55" s="32"/>
      <c r="BQ55" s="13"/>
      <c r="BT55" s="32"/>
      <c r="BU55" s="13"/>
      <c r="BX55" s="32"/>
      <c r="BY55" s="13"/>
      <c r="CB55" s="32"/>
      <c r="CC55" s="13"/>
      <c r="CF55" s="32"/>
      <c r="CG55" s="13"/>
      <c r="CJ55" s="32"/>
      <c r="CK55" s="13"/>
      <c r="CN55" s="32"/>
      <c r="CO55" s="13"/>
      <c r="CR55" s="32"/>
      <c r="CS55" s="13"/>
      <c r="CV55" s="32"/>
      <c r="CW55" s="13"/>
      <c r="CZ55" s="32"/>
      <c r="DA55" s="13"/>
      <c r="DD55" s="32"/>
      <c r="DE55" s="13"/>
      <c r="DH55" s="32"/>
      <c r="DI55" s="13"/>
      <c r="DL55" s="32"/>
      <c r="DM55" s="13"/>
      <c r="DP55" s="32"/>
      <c r="DQ55" s="13"/>
      <c r="DT55" s="32"/>
      <c r="DU55" s="13"/>
      <c r="DX55" s="32"/>
      <c r="DY55" s="13"/>
      <c r="EB55" s="32"/>
      <c r="EC55" s="13"/>
      <c r="EF55" s="32"/>
      <c r="EG55" s="13"/>
      <c r="EJ55" s="32"/>
      <c r="EK55" s="13"/>
      <c r="EN55" s="32"/>
      <c r="EO55" s="13"/>
      <c r="ER55" s="32"/>
      <c r="ES55" s="13"/>
      <c r="EV55" s="32"/>
      <c r="EW55" s="13"/>
      <c r="EZ55" s="32"/>
      <c r="FA55" s="13"/>
      <c r="FD55" s="32"/>
      <c r="FE55" s="13"/>
      <c r="FH55" s="32"/>
      <c r="FI55" s="13"/>
      <c r="FL55" s="32"/>
      <c r="FM55" s="13"/>
      <c r="FP55" s="32"/>
      <c r="FQ55" s="13"/>
      <c r="FT55" s="32"/>
      <c r="FU55" s="13"/>
      <c r="FX55" s="32"/>
      <c r="FY55" s="13"/>
      <c r="GB55" s="32"/>
      <c r="GC55" s="13"/>
      <c r="GF55" s="32"/>
      <c r="GG55" s="13"/>
      <c r="GJ55" s="32"/>
      <c r="GK55" s="13"/>
      <c r="GN55" s="32"/>
      <c r="GO55" s="13"/>
      <c r="GR55" s="32"/>
      <c r="GS55" s="13"/>
      <c r="GV55" s="32"/>
      <c r="GW55" s="13"/>
      <c r="GZ55" s="32"/>
      <c r="HA55" s="13"/>
      <c r="HD55" s="32"/>
      <c r="HE55" s="13"/>
      <c r="HH55" s="32"/>
      <c r="HI55" s="13"/>
      <c r="HL55" s="32"/>
      <c r="HM55" s="13"/>
      <c r="HP55" s="32"/>
      <c r="HQ55" s="13"/>
      <c r="HT55" s="32"/>
      <c r="HU55" s="13"/>
      <c r="HX55" s="32"/>
      <c r="HY55" s="13"/>
      <c r="IB55" s="32"/>
      <c r="IC55" s="13"/>
      <c r="IF55" s="32"/>
      <c r="IG55" s="13"/>
      <c r="IJ55" s="32"/>
    </row>
    <row r="56" spans="1:244" s="31" customFormat="1" ht="13.5" thickBot="1" x14ac:dyDescent="0.3">
      <c r="A56" s="36" t="s">
        <v>201</v>
      </c>
      <c r="B56" s="71">
        <v>7090.9072281478284</v>
      </c>
      <c r="C56" s="71">
        <v>114.13999999999999</v>
      </c>
      <c r="D56" s="71">
        <v>1</v>
      </c>
    </row>
    <row r="57" spans="1:244" x14ac:dyDescent="0.25">
      <c r="A57" s="39" t="s">
        <v>275</v>
      </c>
      <c r="D57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scale="95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IJ58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276</v>
      </c>
      <c r="B2" s="9"/>
      <c r="C2" s="9"/>
      <c r="D2" s="9"/>
    </row>
    <row r="3" spans="1:4" x14ac:dyDescent="0.25">
      <c r="A3" s="41" t="s">
        <v>277</v>
      </c>
      <c r="B3" s="9"/>
      <c r="C3" s="9"/>
      <c r="D3" s="9"/>
    </row>
    <row r="4" spans="1:4" x14ac:dyDescent="0.25">
      <c r="A4" s="41" t="s">
        <v>246</v>
      </c>
      <c r="B4" s="9"/>
      <c r="C4" s="9"/>
      <c r="D4" s="9"/>
    </row>
    <row r="5" spans="1:4" x14ac:dyDescent="0.25">
      <c r="A5" s="41" t="s">
        <v>278</v>
      </c>
      <c r="B5" s="9"/>
      <c r="C5" s="9"/>
      <c r="D5" s="9"/>
    </row>
    <row r="6" spans="1:4" ht="13.5" thickBot="1" x14ac:dyDescent="0.3">
      <c r="A6" s="11" t="s">
        <v>279</v>
      </c>
      <c r="B6" s="64">
        <v>81754.107072562663</v>
      </c>
      <c r="C6" s="42" t="s">
        <v>146</v>
      </c>
    </row>
    <row r="7" spans="1:4" x14ac:dyDescent="0.25">
      <c r="A7" s="14"/>
      <c r="B7" s="65" t="s">
        <v>147</v>
      </c>
      <c r="C7" s="16">
        <v>44256</v>
      </c>
      <c r="D7" s="43" t="s">
        <v>149</v>
      </c>
    </row>
    <row r="8" spans="1:4" x14ac:dyDescent="0.25">
      <c r="A8" s="44" t="s">
        <v>9</v>
      </c>
      <c r="D8" s="45" t="s">
        <v>150</v>
      </c>
    </row>
    <row r="9" spans="1:4" ht="13.5" thickBot="1" x14ac:dyDescent="0.3">
      <c r="A9" s="20"/>
      <c r="B9" s="46" t="s">
        <v>151</v>
      </c>
      <c r="C9" s="46" t="s">
        <v>248</v>
      </c>
      <c r="D9" s="47" t="s">
        <v>153</v>
      </c>
    </row>
    <row r="10" spans="1:4" x14ac:dyDescent="0.25">
      <c r="A10" s="44" t="s">
        <v>154</v>
      </c>
      <c r="B10" s="49"/>
    </row>
    <row r="11" spans="1:4" x14ac:dyDescent="0.25">
      <c r="A11" s="48" t="s">
        <v>155</v>
      </c>
      <c r="B11" s="10">
        <v>0</v>
      </c>
      <c r="C11" s="49">
        <v>0</v>
      </c>
      <c r="D11" s="23">
        <v>0</v>
      </c>
    </row>
    <row r="12" spans="1:4" x14ac:dyDescent="0.25">
      <c r="A12" s="48" t="s">
        <v>156</v>
      </c>
      <c r="B12" s="10">
        <v>0</v>
      </c>
      <c r="C12" s="49">
        <v>0</v>
      </c>
      <c r="D12" s="23">
        <v>0</v>
      </c>
    </row>
    <row r="13" spans="1:4" x14ac:dyDescent="0.25">
      <c r="A13" s="48" t="s">
        <v>157</v>
      </c>
      <c r="B13" s="10">
        <v>249.80501246555568</v>
      </c>
      <c r="C13" s="49">
        <v>3.06</v>
      </c>
      <c r="D13" s="23">
        <v>6.8075684459775562E-2</v>
      </c>
    </row>
    <row r="14" spans="1:4" x14ac:dyDescent="0.25">
      <c r="A14" s="48" t="s">
        <v>158</v>
      </c>
      <c r="B14" s="10">
        <v>0</v>
      </c>
      <c r="C14" s="49">
        <v>0</v>
      </c>
      <c r="D14" s="23">
        <v>0</v>
      </c>
    </row>
    <row r="15" spans="1:4" x14ac:dyDescent="0.25">
      <c r="A15" s="48" t="s">
        <v>159</v>
      </c>
      <c r="B15" s="10">
        <v>0</v>
      </c>
      <c r="C15" s="49">
        <v>0</v>
      </c>
      <c r="D15" s="23">
        <v>0</v>
      </c>
    </row>
    <row r="16" spans="1:4" x14ac:dyDescent="0.25">
      <c r="A16" s="42" t="s">
        <v>249</v>
      </c>
      <c r="B16" s="10">
        <v>225.16730087914971</v>
      </c>
      <c r="C16" s="49">
        <v>2.75</v>
      </c>
      <c r="D16" s="23">
        <v>6.1361531436131198E-2</v>
      </c>
    </row>
    <row r="17" spans="1:4" x14ac:dyDescent="0.25">
      <c r="A17" s="42" t="s">
        <v>250</v>
      </c>
      <c r="B17" s="10">
        <v>208.99999999999997</v>
      </c>
      <c r="C17" s="49">
        <v>2.56</v>
      </c>
      <c r="D17" s="23">
        <v>5.6955694810386925E-2</v>
      </c>
    </row>
    <row r="18" spans="1:4" x14ac:dyDescent="0.25">
      <c r="A18" s="42" t="s">
        <v>251</v>
      </c>
      <c r="B18" s="10">
        <v>519.61684818265314</v>
      </c>
      <c r="C18" s="49">
        <v>6.36</v>
      </c>
      <c r="D18" s="23">
        <v>0.14160353408337967</v>
      </c>
    </row>
    <row r="19" spans="1:4" x14ac:dyDescent="0.25">
      <c r="A19" s="42" t="s">
        <v>252</v>
      </c>
      <c r="B19" s="10">
        <v>777.17558325679045</v>
      </c>
      <c r="C19" s="49">
        <v>9.51</v>
      </c>
      <c r="D19" s="23">
        <v>0.21179222647874746</v>
      </c>
    </row>
    <row r="20" spans="1:4" x14ac:dyDescent="0.25">
      <c r="A20" s="42" t="s">
        <v>253</v>
      </c>
      <c r="B20" s="10">
        <v>316.07487206403363</v>
      </c>
      <c r="C20" s="49">
        <v>3.87</v>
      </c>
      <c r="D20" s="23">
        <v>8.6135234212972214E-2</v>
      </c>
    </row>
    <row r="21" spans="1:4" x14ac:dyDescent="0.25">
      <c r="A21" s="42" t="s">
        <v>254</v>
      </c>
      <c r="B21" s="10">
        <v>73.236017582994336</v>
      </c>
      <c r="C21" s="49">
        <v>0.9</v>
      </c>
      <c r="D21" s="23">
        <v>1.9957934289881133E-2</v>
      </c>
    </row>
    <row r="22" spans="1:4" x14ac:dyDescent="0.25">
      <c r="A22" s="42" t="s">
        <v>255</v>
      </c>
      <c r="B22" s="10">
        <v>144.33801338407031</v>
      </c>
      <c r="C22" s="49">
        <v>1.77</v>
      </c>
      <c r="D22" s="23">
        <v>3.9334315023161016E-2</v>
      </c>
    </row>
    <row r="23" spans="1:4" x14ac:dyDescent="0.25">
      <c r="A23" s="50" t="s">
        <v>169</v>
      </c>
      <c r="B23" s="51">
        <v>2514.4136478152473</v>
      </c>
      <c r="C23" s="51">
        <v>30.78</v>
      </c>
      <c r="D23" s="26">
        <v>0.68521615479443509</v>
      </c>
    </row>
    <row r="24" spans="1:4" x14ac:dyDescent="0.25">
      <c r="A24" s="52" t="s">
        <v>170</v>
      </c>
    </row>
    <row r="25" spans="1:4" x14ac:dyDescent="0.25">
      <c r="A25" s="48" t="s">
        <v>171</v>
      </c>
      <c r="B25" s="10">
        <v>50.28597821808161</v>
      </c>
      <c r="C25" s="49">
        <v>0.62</v>
      </c>
      <c r="D25" s="23">
        <v>1.3703697744645077E-2</v>
      </c>
    </row>
    <row r="26" spans="1:4" x14ac:dyDescent="0.25">
      <c r="A26" s="48" t="s">
        <v>172</v>
      </c>
      <c r="B26" s="10">
        <v>0</v>
      </c>
      <c r="C26" s="49">
        <v>0</v>
      </c>
      <c r="D26" s="23">
        <v>0</v>
      </c>
    </row>
    <row r="27" spans="1:4" x14ac:dyDescent="0.25">
      <c r="A27" s="48" t="s">
        <v>173</v>
      </c>
      <c r="B27" s="10">
        <v>0</v>
      </c>
      <c r="C27" s="49">
        <v>0</v>
      </c>
      <c r="D27" s="23">
        <v>0</v>
      </c>
    </row>
    <row r="28" spans="1:4" x14ac:dyDescent="0.25">
      <c r="A28" s="48" t="s">
        <v>174</v>
      </c>
      <c r="B28" s="10">
        <v>0</v>
      </c>
      <c r="C28" s="49">
        <v>0</v>
      </c>
      <c r="D28" s="23">
        <v>0</v>
      </c>
    </row>
    <row r="29" spans="1:4" x14ac:dyDescent="0.25">
      <c r="A29" s="48" t="s">
        <v>175</v>
      </c>
      <c r="B29" s="10">
        <v>131.51457026636922</v>
      </c>
      <c r="C29" s="49">
        <v>1.61</v>
      </c>
      <c r="D29" s="23">
        <v>3.5839730752203411E-2</v>
      </c>
    </row>
    <row r="30" spans="1:4" x14ac:dyDescent="0.25">
      <c r="A30" s="48" t="s">
        <v>176</v>
      </c>
      <c r="B30" s="10">
        <v>0</v>
      </c>
      <c r="C30" s="49">
        <v>0</v>
      </c>
      <c r="D30" s="23">
        <v>0</v>
      </c>
    </row>
    <row r="31" spans="1:4" x14ac:dyDescent="0.25">
      <c r="A31" s="48" t="s">
        <v>177</v>
      </c>
      <c r="B31" s="10">
        <v>0</v>
      </c>
      <c r="C31" s="49">
        <v>0</v>
      </c>
      <c r="D31" s="23">
        <v>0</v>
      </c>
    </row>
    <row r="32" spans="1:4" x14ac:dyDescent="0.25">
      <c r="A32" s="48" t="s">
        <v>178</v>
      </c>
      <c r="B32" s="10">
        <v>0</v>
      </c>
      <c r="C32" s="49">
        <v>0</v>
      </c>
      <c r="D32" s="23">
        <v>0</v>
      </c>
    </row>
    <row r="33" spans="1:244" x14ac:dyDescent="0.25">
      <c r="A33" s="53" t="s">
        <v>179</v>
      </c>
      <c r="B33" s="54">
        <v>181.80054848445081</v>
      </c>
      <c r="C33" s="54">
        <v>2.23</v>
      </c>
      <c r="D33" s="30">
        <v>4.9543428496848486E-2</v>
      </c>
    </row>
    <row r="34" spans="1:244" s="55" customFormat="1" x14ac:dyDescent="0.25">
      <c r="A34" s="44" t="s">
        <v>46</v>
      </c>
      <c r="B34" s="10"/>
      <c r="C34" s="10"/>
      <c r="D34" s="10"/>
    </row>
    <row r="35" spans="1:244" s="55" customFormat="1" x14ac:dyDescent="0.25">
      <c r="A35" s="48" t="s">
        <v>180</v>
      </c>
      <c r="B35" s="10">
        <v>116.01953019021714</v>
      </c>
      <c r="C35" s="49">
        <v>1.42</v>
      </c>
      <c r="D35" s="23">
        <v>3.1617095471571675E-2</v>
      </c>
    </row>
    <row r="36" spans="1:244" s="55" customFormat="1" x14ac:dyDescent="0.25">
      <c r="A36" s="42" t="s">
        <v>181</v>
      </c>
      <c r="B36" s="49">
        <v>116.01953019021714</v>
      </c>
      <c r="C36" s="49">
        <v>1.42</v>
      </c>
      <c r="D36" s="23">
        <v>3.1617095471571675E-2</v>
      </c>
    </row>
    <row r="37" spans="1:244" s="56" customFormat="1" x14ac:dyDescent="0.25">
      <c r="A37" s="50" t="s">
        <v>182</v>
      </c>
      <c r="B37" s="51">
        <v>2812.2337264899152</v>
      </c>
      <c r="C37" s="51">
        <v>34.43</v>
      </c>
      <c r="D37" s="26">
        <v>0.7663766787628552</v>
      </c>
    </row>
    <row r="38" spans="1:244" s="55" customFormat="1" x14ac:dyDescent="0.25">
      <c r="A38" s="44" t="s">
        <v>183</v>
      </c>
      <c r="B38" s="10"/>
      <c r="C38" s="10"/>
      <c r="D38" s="10"/>
    </row>
    <row r="39" spans="1:244" s="55" customFormat="1" x14ac:dyDescent="0.25">
      <c r="A39" s="42" t="s">
        <v>184</v>
      </c>
      <c r="B39" s="10">
        <v>509.63180028867606</v>
      </c>
      <c r="C39" s="49">
        <v>6.23</v>
      </c>
      <c r="D39" s="23">
        <v>0.13888245589909043</v>
      </c>
    </row>
    <row r="40" spans="1:244" s="55" customFormat="1" x14ac:dyDescent="0.25">
      <c r="A40" s="42" t="s">
        <v>185</v>
      </c>
      <c r="B40" s="10">
        <v>0</v>
      </c>
      <c r="C40" s="49">
        <v>0</v>
      </c>
      <c r="D40" s="23">
        <v>0</v>
      </c>
    </row>
    <row r="41" spans="1:244" s="55" customFormat="1" x14ac:dyDescent="0.25">
      <c r="A41" s="48" t="s">
        <v>186</v>
      </c>
      <c r="B41" s="10">
        <v>0</v>
      </c>
      <c r="C41" s="49">
        <v>0</v>
      </c>
      <c r="D41" s="23">
        <v>0</v>
      </c>
    </row>
    <row r="42" spans="1:244" s="55" customFormat="1" x14ac:dyDescent="0.25">
      <c r="A42" s="48" t="s">
        <v>187</v>
      </c>
      <c r="B42" s="10">
        <v>0</v>
      </c>
      <c r="C42" s="49">
        <v>0</v>
      </c>
      <c r="D42" s="23">
        <v>0</v>
      </c>
    </row>
    <row r="43" spans="1:244" s="55" customFormat="1" x14ac:dyDescent="0.25">
      <c r="A43" s="48" t="s">
        <v>188</v>
      </c>
      <c r="B43" s="10">
        <v>0</v>
      </c>
      <c r="C43" s="49">
        <v>0</v>
      </c>
      <c r="D43" s="23">
        <v>0</v>
      </c>
    </row>
    <row r="44" spans="1:244" s="55" customFormat="1" x14ac:dyDescent="0.25">
      <c r="A44" s="53" t="s">
        <v>189</v>
      </c>
      <c r="B44" s="54">
        <v>509.63180028867606</v>
      </c>
      <c r="C44" s="54">
        <v>6.23</v>
      </c>
      <c r="D44" s="30">
        <v>0.13888245589909043</v>
      </c>
      <c r="E44" s="58"/>
      <c r="F44" s="57"/>
      <c r="G44" s="57"/>
      <c r="H44" s="32"/>
      <c r="I44" s="58"/>
      <c r="J44" s="57"/>
      <c r="K44" s="57"/>
      <c r="L44" s="32"/>
      <c r="M44" s="58"/>
      <c r="N44" s="57"/>
      <c r="O44" s="57"/>
      <c r="P44" s="32"/>
      <c r="Q44" s="58"/>
      <c r="R44" s="57"/>
      <c r="S44" s="57"/>
      <c r="T44" s="32"/>
      <c r="U44" s="58"/>
      <c r="V44" s="57"/>
      <c r="W44" s="57"/>
      <c r="X44" s="32"/>
      <c r="Y44" s="58"/>
      <c r="Z44" s="57"/>
      <c r="AA44" s="57"/>
      <c r="AB44" s="32"/>
      <c r="AC44" s="58"/>
      <c r="AD44" s="57"/>
      <c r="AE44" s="57"/>
      <c r="AF44" s="32"/>
      <c r="AG44" s="58"/>
      <c r="AH44" s="57"/>
      <c r="AI44" s="57"/>
      <c r="AJ44" s="32"/>
      <c r="AK44" s="58"/>
      <c r="AL44" s="57"/>
      <c r="AM44" s="57"/>
      <c r="AN44" s="32"/>
      <c r="AO44" s="58"/>
      <c r="AP44" s="57"/>
      <c r="AQ44" s="57"/>
      <c r="AR44" s="32"/>
      <c r="AS44" s="58"/>
      <c r="AT44" s="57"/>
      <c r="AU44" s="57"/>
      <c r="AV44" s="32"/>
      <c r="AW44" s="58"/>
      <c r="AX44" s="57"/>
      <c r="AY44" s="57"/>
      <c r="AZ44" s="32"/>
      <c r="BA44" s="58"/>
      <c r="BB44" s="57"/>
      <c r="BC44" s="57"/>
      <c r="BD44" s="32"/>
      <c r="BE44" s="58"/>
      <c r="BF44" s="57"/>
      <c r="BG44" s="57"/>
      <c r="BH44" s="32"/>
      <c r="BI44" s="58"/>
      <c r="BJ44" s="57"/>
      <c r="BK44" s="57"/>
      <c r="BL44" s="32"/>
      <c r="BM44" s="58"/>
      <c r="BN44" s="57"/>
      <c r="BO44" s="57"/>
      <c r="BP44" s="32"/>
      <c r="BQ44" s="58"/>
      <c r="BR44" s="57"/>
      <c r="BS44" s="57"/>
      <c r="BT44" s="32"/>
      <c r="BU44" s="58"/>
      <c r="BV44" s="57"/>
      <c r="BW44" s="57"/>
      <c r="BX44" s="32"/>
      <c r="BY44" s="58"/>
      <c r="BZ44" s="57"/>
      <c r="CA44" s="57"/>
      <c r="CB44" s="32"/>
      <c r="CC44" s="58"/>
      <c r="CD44" s="57"/>
      <c r="CE44" s="57"/>
      <c r="CF44" s="32"/>
      <c r="CG44" s="58"/>
      <c r="CH44" s="57"/>
      <c r="CI44" s="57"/>
      <c r="CJ44" s="32"/>
      <c r="CK44" s="58"/>
      <c r="CL44" s="57"/>
      <c r="CM44" s="57"/>
      <c r="CN44" s="32"/>
      <c r="CO44" s="58"/>
      <c r="CP44" s="57"/>
      <c r="CQ44" s="57"/>
      <c r="CR44" s="32"/>
      <c r="CS44" s="58"/>
      <c r="CT44" s="57"/>
      <c r="CU44" s="57"/>
      <c r="CV44" s="32"/>
      <c r="CW44" s="58"/>
      <c r="CX44" s="57"/>
      <c r="CY44" s="57"/>
      <c r="CZ44" s="32"/>
      <c r="DA44" s="58"/>
      <c r="DB44" s="57"/>
      <c r="DC44" s="57"/>
      <c r="DD44" s="32"/>
      <c r="DE44" s="58"/>
      <c r="DF44" s="57"/>
      <c r="DG44" s="57"/>
      <c r="DH44" s="32"/>
      <c r="DI44" s="58"/>
      <c r="DJ44" s="57"/>
      <c r="DK44" s="57"/>
      <c r="DL44" s="32"/>
      <c r="DM44" s="58"/>
      <c r="DN44" s="57"/>
      <c r="DO44" s="57"/>
      <c r="DP44" s="32"/>
      <c r="DQ44" s="58"/>
      <c r="DR44" s="57"/>
      <c r="DS44" s="57"/>
      <c r="DT44" s="32"/>
      <c r="DU44" s="58"/>
      <c r="DV44" s="57"/>
      <c r="DW44" s="57"/>
      <c r="DX44" s="32"/>
      <c r="DY44" s="58"/>
      <c r="DZ44" s="57"/>
      <c r="EA44" s="57"/>
      <c r="EB44" s="32"/>
      <c r="EC44" s="58"/>
      <c r="ED44" s="57"/>
      <c r="EE44" s="57"/>
      <c r="EF44" s="32"/>
      <c r="EG44" s="58"/>
      <c r="EH44" s="57"/>
      <c r="EI44" s="57"/>
      <c r="EJ44" s="32"/>
      <c r="EK44" s="58"/>
      <c r="EL44" s="57"/>
      <c r="EM44" s="57"/>
      <c r="EN44" s="32"/>
      <c r="EO44" s="58"/>
      <c r="EP44" s="57"/>
      <c r="EQ44" s="57"/>
      <c r="ER44" s="32"/>
      <c r="ES44" s="58"/>
      <c r="ET44" s="57"/>
      <c r="EU44" s="57"/>
      <c r="EV44" s="32"/>
      <c r="EW44" s="58"/>
      <c r="EX44" s="57"/>
      <c r="EY44" s="57"/>
      <c r="EZ44" s="32"/>
      <c r="FA44" s="58"/>
      <c r="FB44" s="57"/>
      <c r="FC44" s="57"/>
      <c r="FD44" s="32"/>
      <c r="FE44" s="58"/>
      <c r="FF44" s="57"/>
      <c r="FG44" s="57"/>
      <c r="FH44" s="32"/>
      <c r="FI44" s="58"/>
      <c r="FJ44" s="57"/>
      <c r="FK44" s="57"/>
      <c r="FL44" s="32"/>
      <c r="FM44" s="58"/>
      <c r="FN44" s="57"/>
      <c r="FO44" s="57"/>
      <c r="FP44" s="32"/>
      <c r="FQ44" s="58"/>
      <c r="FR44" s="57"/>
      <c r="FS44" s="57"/>
      <c r="FT44" s="32"/>
      <c r="FU44" s="58"/>
      <c r="FV44" s="57"/>
      <c r="FW44" s="57"/>
      <c r="FX44" s="32"/>
      <c r="FY44" s="58"/>
      <c r="FZ44" s="57"/>
      <c r="GA44" s="57"/>
      <c r="GB44" s="32"/>
      <c r="GC44" s="58"/>
      <c r="GD44" s="57"/>
      <c r="GE44" s="57"/>
      <c r="GF44" s="32"/>
      <c r="GG44" s="58"/>
      <c r="GH44" s="57"/>
      <c r="GI44" s="57"/>
      <c r="GJ44" s="32"/>
      <c r="GK44" s="58"/>
      <c r="GL44" s="57"/>
      <c r="GM44" s="57"/>
      <c r="GN44" s="32"/>
      <c r="GO44" s="58"/>
      <c r="GP44" s="57"/>
      <c r="GQ44" s="57"/>
      <c r="GR44" s="32"/>
      <c r="GS44" s="58"/>
      <c r="GT44" s="57"/>
      <c r="GU44" s="57"/>
      <c r="GV44" s="32"/>
      <c r="GW44" s="58"/>
      <c r="GX44" s="57"/>
      <c r="GY44" s="57"/>
      <c r="GZ44" s="32"/>
      <c r="HA44" s="58"/>
      <c r="HB44" s="57"/>
      <c r="HC44" s="57"/>
      <c r="HD44" s="32"/>
      <c r="HE44" s="58"/>
      <c r="HF44" s="57"/>
      <c r="HG44" s="57"/>
      <c r="HH44" s="32"/>
      <c r="HI44" s="58"/>
      <c r="HJ44" s="57"/>
      <c r="HK44" s="57"/>
      <c r="HL44" s="32"/>
      <c r="HM44" s="58"/>
      <c r="HN44" s="57"/>
      <c r="HO44" s="57"/>
      <c r="HP44" s="32"/>
      <c r="HQ44" s="58"/>
      <c r="HR44" s="57"/>
      <c r="HS44" s="57"/>
      <c r="HT44" s="32"/>
      <c r="HU44" s="58"/>
      <c r="HV44" s="57"/>
      <c r="HW44" s="57"/>
      <c r="HX44" s="32"/>
      <c r="HY44" s="58"/>
      <c r="HZ44" s="57"/>
      <c r="IA44" s="57"/>
      <c r="IB44" s="32"/>
      <c r="IC44" s="58"/>
      <c r="ID44" s="57"/>
      <c r="IE44" s="57"/>
      <c r="IF44" s="32"/>
      <c r="IG44" s="58"/>
      <c r="IH44" s="57"/>
      <c r="II44" s="57"/>
      <c r="IJ44" s="32"/>
    </row>
    <row r="45" spans="1:244" s="55" customFormat="1" x14ac:dyDescent="0.25">
      <c r="A45" s="44" t="s">
        <v>190</v>
      </c>
      <c r="B45" s="10"/>
      <c r="C45" s="10"/>
      <c r="D45" s="10"/>
    </row>
    <row r="46" spans="1:244" s="55" customFormat="1" x14ac:dyDescent="0.25">
      <c r="A46" s="48" t="s">
        <v>191</v>
      </c>
      <c r="B46" s="10">
        <v>113.61374999999998</v>
      </c>
      <c r="C46" s="49">
        <v>1.39</v>
      </c>
      <c r="D46" s="23">
        <v>3.0961483594562668E-2</v>
      </c>
    </row>
    <row r="47" spans="1:244" s="55" customFormat="1" x14ac:dyDescent="0.25">
      <c r="A47" s="48" t="s">
        <v>192</v>
      </c>
      <c r="B47" s="10">
        <v>0</v>
      </c>
      <c r="C47" s="49">
        <v>0</v>
      </c>
      <c r="D47" s="23">
        <v>0</v>
      </c>
    </row>
    <row r="48" spans="1:244" s="55" customFormat="1" x14ac:dyDescent="0.25">
      <c r="A48" s="48" t="s">
        <v>193</v>
      </c>
      <c r="B48" s="10">
        <v>0.51197743078336178</v>
      </c>
      <c r="C48" s="49">
        <v>0.01</v>
      </c>
      <c r="D48" s="23">
        <v>1.3952167606460838E-4</v>
      </c>
    </row>
    <row r="49" spans="1:244" s="55" customFormat="1" x14ac:dyDescent="0.25">
      <c r="A49" s="53" t="s">
        <v>194</v>
      </c>
      <c r="B49" s="54">
        <v>114.12572743078334</v>
      </c>
      <c r="C49" s="54">
        <v>1.4</v>
      </c>
      <c r="D49" s="30">
        <v>3.1101005270627275E-2</v>
      </c>
      <c r="E49" s="58"/>
      <c r="F49" s="57"/>
      <c r="G49" s="57"/>
      <c r="H49" s="32"/>
      <c r="I49" s="58"/>
      <c r="J49" s="57"/>
      <c r="K49" s="57"/>
      <c r="L49" s="32"/>
      <c r="M49" s="58"/>
      <c r="N49" s="57"/>
      <c r="O49" s="57"/>
      <c r="P49" s="32"/>
      <c r="Q49" s="58"/>
      <c r="R49" s="57"/>
      <c r="S49" s="57"/>
      <c r="T49" s="32"/>
      <c r="U49" s="58"/>
      <c r="V49" s="57"/>
      <c r="W49" s="57"/>
      <c r="X49" s="32"/>
      <c r="Y49" s="58"/>
      <c r="Z49" s="57"/>
      <c r="AA49" s="57"/>
      <c r="AB49" s="32"/>
      <c r="AC49" s="58"/>
      <c r="AD49" s="57"/>
      <c r="AE49" s="57"/>
      <c r="AF49" s="32"/>
      <c r="AG49" s="58"/>
      <c r="AH49" s="57"/>
      <c r="AI49" s="57"/>
      <c r="AJ49" s="32"/>
      <c r="AK49" s="58"/>
      <c r="AL49" s="57"/>
      <c r="AM49" s="57"/>
      <c r="AN49" s="32"/>
      <c r="AO49" s="58"/>
      <c r="AP49" s="57"/>
      <c r="AQ49" s="57"/>
      <c r="AR49" s="32"/>
      <c r="AS49" s="58"/>
      <c r="AT49" s="57"/>
      <c r="AU49" s="57"/>
      <c r="AV49" s="32"/>
      <c r="AW49" s="58"/>
      <c r="AX49" s="57"/>
      <c r="AY49" s="57"/>
      <c r="AZ49" s="32"/>
      <c r="BA49" s="58"/>
      <c r="BB49" s="57"/>
      <c r="BC49" s="57"/>
      <c r="BD49" s="32"/>
      <c r="BE49" s="58"/>
      <c r="BF49" s="57"/>
      <c r="BG49" s="57"/>
      <c r="BH49" s="32"/>
      <c r="BI49" s="58"/>
      <c r="BJ49" s="57"/>
      <c r="BK49" s="57"/>
      <c r="BL49" s="32"/>
      <c r="BM49" s="58"/>
      <c r="BN49" s="57"/>
      <c r="BO49" s="57"/>
      <c r="BP49" s="32"/>
      <c r="BQ49" s="58"/>
      <c r="BR49" s="57"/>
      <c r="BS49" s="57"/>
      <c r="BT49" s="32"/>
      <c r="BU49" s="58"/>
      <c r="BV49" s="57"/>
      <c r="BW49" s="57"/>
      <c r="BX49" s="32"/>
      <c r="BY49" s="58"/>
      <c r="BZ49" s="57"/>
      <c r="CA49" s="57"/>
      <c r="CB49" s="32"/>
      <c r="CC49" s="58"/>
      <c r="CD49" s="57"/>
      <c r="CE49" s="57"/>
      <c r="CF49" s="32"/>
      <c r="CG49" s="58"/>
      <c r="CH49" s="57"/>
      <c r="CI49" s="57"/>
      <c r="CJ49" s="32"/>
      <c r="CK49" s="58"/>
      <c r="CL49" s="57"/>
      <c r="CM49" s="57"/>
      <c r="CN49" s="32"/>
      <c r="CO49" s="58"/>
      <c r="CP49" s="57"/>
      <c r="CQ49" s="57"/>
      <c r="CR49" s="32"/>
      <c r="CS49" s="58"/>
      <c r="CT49" s="57"/>
      <c r="CU49" s="57"/>
      <c r="CV49" s="32"/>
      <c r="CW49" s="58"/>
      <c r="CX49" s="57"/>
      <c r="CY49" s="57"/>
      <c r="CZ49" s="32"/>
      <c r="DA49" s="58"/>
      <c r="DB49" s="57"/>
      <c r="DC49" s="57"/>
      <c r="DD49" s="32"/>
      <c r="DE49" s="58"/>
      <c r="DF49" s="57"/>
      <c r="DG49" s="57"/>
      <c r="DH49" s="32"/>
      <c r="DI49" s="58"/>
      <c r="DJ49" s="57"/>
      <c r="DK49" s="57"/>
      <c r="DL49" s="32"/>
      <c r="DM49" s="58"/>
      <c r="DN49" s="57"/>
      <c r="DO49" s="57"/>
      <c r="DP49" s="32"/>
      <c r="DQ49" s="58"/>
      <c r="DR49" s="57"/>
      <c r="DS49" s="57"/>
      <c r="DT49" s="32"/>
      <c r="DU49" s="58"/>
      <c r="DV49" s="57"/>
      <c r="DW49" s="57"/>
      <c r="DX49" s="32"/>
      <c r="DY49" s="58"/>
      <c r="DZ49" s="57"/>
      <c r="EA49" s="57"/>
      <c r="EB49" s="32"/>
      <c r="EC49" s="58"/>
      <c r="ED49" s="57"/>
      <c r="EE49" s="57"/>
      <c r="EF49" s="32"/>
      <c r="EG49" s="58"/>
      <c r="EH49" s="57"/>
      <c r="EI49" s="57"/>
      <c r="EJ49" s="32"/>
      <c r="EK49" s="58"/>
      <c r="EL49" s="57"/>
      <c r="EM49" s="57"/>
      <c r="EN49" s="32"/>
      <c r="EO49" s="58"/>
      <c r="EP49" s="57"/>
      <c r="EQ49" s="57"/>
      <c r="ER49" s="32"/>
      <c r="ES49" s="58"/>
      <c r="ET49" s="57"/>
      <c r="EU49" s="57"/>
      <c r="EV49" s="32"/>
      <c r="EW49" s="58"/>
      <c r="EX49" s="57"/>
      <c r="EY49" s="57"/>
      <c r="EZ49" s="32"/>
      <c r="FA49" s="58"/>
      <c r="FB49" s="57"/>
      <c r="FC49" s="57"/>
      <c r="FD49" s="32"/>
      <c r="FE49" s="58"/>
      <c r="FF49" s="57"/>
      <c r="FG49" s="57"/>
      <c r="FH49" s="32"/>
      <c r="FI49" s="58"/>
      <c r="FJ49" s="57"/>
      <c r="FK49" s="57"/>
      <c r="FL49" s="32"/>
      <c r="FM49" s="58"/>
      <c r="FN49" s="57"/>
      <c r="FO49" s="57"/>
      <c r="FP49" s="32"/>
      <c r="FQ49" s="58"/>
      <c r="FR49" s="57"/>
      <c r="FS49" s="57"/>
      <c r="FT49" s="32"/>
      <c r="FU49" s="58"/>
      <c r="FV49" s="57"/>
      <c r="FW49" s="57"/>
      <c r="FX49" s="32"/>
      <c r="FY49" s="58"/>
      <c r="FZ49" s="57"/>
      <c r="GA49" s="57"/>
      <c r="GB49" s="32"/>
      <c r="GC49" s="58"/>
      <c r="GD49" s="57"/>
      <c r="GE49" s="57"/>
      <c r="GF49" s="32"/>
      <c r="GG49" s="58"/>
      <c r="GH49" s="57"/>
      <c r="GI49" s="57"/>
      <c r="GJ49" s="32"/>
      <c r="GK49" s="58"/>
      <c r="GL49" s="57"/>
      <c r="GM49" s="57"/>
      <c r="GN49" s="32"/>
      <c r="GO49" s="58"/>
      <c r="GP49" s="57"/>
      <c r="GQ49" s="57"/>
      <c r="GR49" s="32"/>
      <c r="GS49" s="58"/>
      <c r="GT49" s="57"/>
      <c r="GU49" s="57"/>
      <c r="GV49" s="32"/>
      <c r="GW49" s="58"/>
      <c r="GX49" s="57"/>
      <c r="GY49" s="57"/>
      <c r="GZ49" s="32"/>
      <c r="HA49" s="58"/>
      <c r="HB49" s="57"/>
      <c r="HC49" s="57"/>
      <c r="HD49" s="32"/>
      <c r="HE49" s="58"/>
      <c r="HF49" s="57"/>
      <c r="HG49" s="57"/>
      <c r="HH49" s="32"/>
      <c r="HI49" s="58"/>
      <c r="HJ49" s="57"/>
      <c r="HK49" s="57"/>
      <c r="HL49" s="32"/>
      <c r="HM49" s="58"/>
      <c r="HN49" s="57"/>
      <c r="HO49" s="57"/>
      <c r="HP49" s="32"/>
      <c r="HQ49" s="58"/>
      <c r="HR49" s="57"/>
      <c r="HS49" s="57"/>
      <c r="HT49" s="32"/>
      <c r="HU49" s="58"/>
      <c r="HV49" s="57"/>
      <c r="HW49" s="57"/>
      <c r="HX49" s="32"/>
      <c r="HY49" s="58"/>
      <c r="HZ49" s="57"/>
      <c r="IA49" s="57"/>
      <c r="IB49" s="32"/>
      <c r="IC49" s="58"/>
      <c r="ID49" s="57"/>
      <c r="IE49" s="57"/>
      <c r="IF49" s="32"/>
      <c r="IG49" s="58"/>
      <c r="IH49" s="57"/>
      <c r="II49" s="57"/>
      <c r="IJ49" s="32"/>
    </row>
    <row r="50" spans="1:244" s="55" customFormat="1" x14ac:dyDescent="0.25">
      <c r="A50" s="59" t="s">
        <v>195</v>
      </c>
      <c r="B50" s="60">
        <v>623.7575277194594</v>
      </c>
      <c r="C50" s="60">
        <v>7.6300000000000008</v>
      </c>
      <c r="D50" s="35">
        <v>0.16998346116971771</v>
      </c>
      <c r="E50" s="57"/>
      <c r="F50" s="57"/>
      <c r="G50" s="58"/>
      <c r="H50" s="57"/>
      <c r="I50" s="57"/>
      <c r="J50" s="57"/>
      <c r="K50" s="58"/>
      <c r="L50" s="57"/>
      <c r="M50" s="57"/>
      <c r="N50" s="57"/>
      <c r="O50" s="58"/>
      <c r="P50" s="57"/>
      <c r="Q50" s="57"/>
      <c r="R50" s="57"/>
      <c r="S50" s="58"/>
      <c r="T50" s="57"/>
      <c r="U50" s="57"/>
      <c r="V50" s="57"/>
      <c r="W50" s="58"/>
      <c r="X50" s="57"/>
      <c r="Y50" s="57"/>
      <c r="Z50" s="57"/>
      <c r="AA50" s="58"/>
      <c r="AB50" s="57"/>
      <c r="AC50" s="57"/>
      <c r="AD50" s="57"/>
      <c r="AE50" s="58"/>
      <c r="AF50" s="57"/>
      <c r="AG50" s="57"/>
      <c r="AH50" s="57"/>
      <c r="AI50" s="58"/>
      <c r="AJ50" s="57"/>
      <c r="AK50" s="57"/>
      <c r="AL50" s="57"/>
      <c r="AM50" s="58"/>
      <c r="AN50" s="57"/>
      <c r="AO50" s="57"/>
      <c r="AP50" s="57"/>
      <c r="AQ50" s="58"/>
      <c r="AR50" s="57"/>
      <c r="AS50" s="57"/>
      <c r="AT50" s="57"/>
      <c r="AU50" s="58"/>
      <c r="AV50" s="57"/>
      <c r="AW50" s="57"/>
      <c r="AX50" s="57"/>
      <c r="AY50" s="58"/>
      <c r="AZ50" s="57"/>
      <c r="BA50" s="57"/>
      <c r="BB50" s="57"/>
      <c r="BC50" s="58"/>
      <c r="BD50" s="57"/>
      <c r="BE50" s="57"/>
      <c r="BF50" s="57"/>
      <c r="BG50" s="58"/>
      <c r="BH50" s="57"/>
      <c r="BI50" s="57"/>
      <c r="BJ50" s="57"/>
      <c r="BK50" s="58"/>
      <c r="BL50" s="57"/>
      <c r="BM50" s="57"/>
      <c r="BN50" s="57"/>
      <c r="BO50" s="58"/>
      <c r="BP50" s="57"/>
      <c r="BQ50" s="57"/>
      <c r="BR50" s="57"/>
      <c r="BS50" s="58"/>
      <c r="BT50" s="57"/>
      <c r="BU50" s="57"/>
      <c r="BV50" s="57"/>
      <c r="BW50" s="58"/>
      <c r="BX50" s="57"/>
      <c r="BY50" s="57"/>
      <c r="BZ50" s="57"/>
      <c r="CA50" s="58"/>
      <c r="CB50" s="57"/>
      <c r="CC50" s="57"/>
      <c r="CD50" s="57"/>
      <c r="CE50" s="58"/>
      <c r="CF50" s="57"/>
      <c r="CG50" s="57"/>
      <c r="CH50" s="57"/>
      <c r="CI50" s="58"/>
      <c r="CJ50" s="57"/>
      <c r="CK50" s="57"/>
      <c r="CL50" s="57"/>
      <c r="CM50" s="58"/>
      <c r="CN50" s="57"/>
      <c r="CO50" s="57"/>
      <c r="CP50" s="57"/>
      <c r="CQ50" s="58"/>
      <c r="CR50" s="57"/>
      <c r="CS50" s="57"/>
      <c r="CT50" s="57"/>
      <c r="CU50" s="58"/>
      <c r="CV50" s="57"/>
      <c r="CW50" s="57"/>
      <c r="CX50" s="57"/>
      <c r="CY50" s="58"/>
      <c r="CZ50" s="57"/>
      <c r="DA50" s="57"/>
      <c r="DB50" s="57"/>
      <c r="DC50" s="58"/>
      <c r="DD50" s="57"/>
      <c r="DE50" s="57"/>
      <c r="DF50" s="57"/>
      <c r="DG50" s="58"/>
      <c r="DH50" s="57"/>
      <c r="DI50" s="57"/>
      <c r="DJ50" s="57"/>
      <c r="DK50" s="58"/>
      <c r="DL50" s="57"/>
      <c r="DM50" s="57"/>
      <c r="DN50" s="57"/>
      <c r="DO50" s="58"/>
      <c r="DP50" s="57"/>
      <c r="DQ50" s="57"/>
      <c r="DR50" s="57"/>
      <c r="DS50" s="58"/>
      <c r="DT50" s="57"/>
      <c r="DU50" s="57"/>
      <c r="DV50" s="57"/>
      <c r="DW50" s="58"/>
      <c r="DX50" s="57"/>
      <c r="DY50" s="57"/>
      <c r="DZ50" s="57"/>
      <c r="EA50" s="58"/>
      <c r="EB50" s="57"/>
      <c r="EC50" s="57"/>
      <c r="ED50" s="57"/>
      <c r="EE50" s="58"/>
      <c r="EF50" s="57"/>
      <c r="EG50" s="57"/>
      <c r="EH50" s="57"/>
      <c r="EI50" s="58"/>
      <c r="EJ50" s="57"/>
      <c r="EK50" s="57"/>
      <c r="EL50" s="57"/>
      <c r="EM50" s="58"/>
      <c r="EN50" s="57"/>
      <c r="EO50" s="57"/>
      <c r="EP50" s="57"/>
      <c r="EQ50" s="58"/>
      <c r="ER50" s="57"/>
      <c r="ES50" s="57"/>
      <c r="ET50" s="57"/>
      <c r="EU50" s="58"/>
      <c r="EV50" s="57"/>
      <c r="EW50" s="57"/>
      <c r="EX50" s="57"/>
      <c r="EY50" s="58"/>
      <c r="EZ50" s="57"/>
      <c r="FA50" s="57"/>
      <c r="FB50" s="57"/>
      <c r="FC50" s="58"/>
      <c r="FD50" s="57"/>
      <c r="FE50" s="57"/>
      <c r="FF50" s="57"/>
      <c r="FG50" s="58"/>
      <c r="FH50" s="57"/>
      <c r="FI50" s="57"/>
      <c r="FJ50" s="57"/>
      <c r="FK50" s="58"/>
      <c r="FL50" s="57"/>
      <c r="FM50" s="57"/>
      <c r="FN50" s="57"/>
      <c r="FO50" s="58"/>
      <c r="FP50" s="57"/>
      <c r="FQ50" s="57"/>
      <c r="FR50" s="57"/>
      <c r="FS50" s="58"/>
      <c r="FT50" s="57"/>
      <c r="FU50" s="57"/>
      <c r="FV50" s="57"/>
      <c r="FW50" s="58"/>
      <c r="FX50" s="57"/>
      <c r="FY50" s="57"/>
      <c r="FZ50" s="57"/>
      <c r="GA50" s="58"/>
      <c r="GB50" s="57"/>
      <c r="GC50" s="57"/>
      <c r="GD50" s="57"/>
      <c r="GE50" s="58"/>
      <c r="GF50" s="57"/>
      <c r="GG50" s="57"/>
      <c r="GH50" s="57"/>
      <c r="GI50" s="58"/>
      <c r="GJ50" s="57"/>
      <c r="GK50" s="57"/>
      <c r="GL50" s="57"/>
      <c r="GM50" s="58"/>
      <c r="GN50" s="57"/>
      <c r="GO50" s="57"/>
      <c r="GP50" s="57"/>
      <c r="GQ50" s="58"/>
      <c r="GR50" s="57"/>
      <c r="GS50" s="57"/>
      <c r="GT50" s="57"/>
      <c r="GU50" s="58"/>
      <c r="GV50" s="57"/>
      <c r="GW50" s="57"/>
      <c r="GX50" s="57"/>
      <c r="GY50" s="58"/>
      <c r="GZ50" s="57"/>
      <c r="HA50" s="57"/>
      <c r="HB50" s="57"/>
      <c r="HC50" s="58"/>
      <c r="HD50" s="57"/>
      <c r="HE50" s="57"/>
      <c r="HF50" s="57"/>
      <c r="HG50" s="58"/>
      <c r="HH50" s="57"/>
      <c r="HI50" s="57"/>
      <c r="HJ50" s="57"/>
      <c r="HK50" s="58"/>
      <c r="HL50" s="57"/>
      <c r="HM50" s="57"/>
      <c r="HN50" s="57"/>
      <c r="HO50" s="58"/>
      <c r="HP50" s="57"/>
      <c r="HQ50" s="57"/>
      <c r="HR50" s="57"/>
      <c r="HS50" s="58"/>
      <c r="HT50" s="57"/>
      <c r="HU50" s="57"/>
      <c r="HV50" s="57"/>
      <c r="HW50" s="58"/>
      <c r="HX50" s="57"/>
      <c r="HY50" s="57"/>
      <c r="HZ50" s="57"/>
      <c r="IA50" s="58"/>
      <c r="IB50" s="57"/>
      <c r="IC50" s="57"/>
      <c r="ID50" s="57"/>
      <c r="IE50" s="58"/>
      <c r="IF50" s="57"/>
      <c r="IG50" s="57"/>
      <c r="IH50" s="57"/>
    </row>
    <row r="51" spans="1:244" s="56" customFormat="1" x14ac:dyDescent="0.25">
      <c r="A51" s="50" t="s">
        <v>196</v>
      </c>
      <c r="B51" s="51">
        <v>3435.9912542093743</v>
      </c>
      <c r="C51" s="51">
        <v>42.06</v>
      </c>
      <c r="D51" s="26">
        <v>0.93636013993257294</v>
      </c>
    </row>
    <row r="52" spans="1:244" s="55" customFormat="1" x14ac:dyDescent="0.25">
      <c r="A52" s="44" t="s">
        <v>63</v>
      </c>
      <c r="B52" s="10"/>
      <c r="C52" s="10"/>
      <c r="D52" s="10"/>
    </row>
    <row r="53" spans="1:244" s="55" customFormat="1" x14ac:dyDescent="0.25">
      <c r="A53" s="42" t="s">
        <v>197</v>
      </c>
      <c r="B53" s="10">
        <v>1.1476709093294843</v>
      </c>
      <c r="C53" s="49">
        <v>0.01</v>
      </c>
      <c r="D53" s="23">
        <v>3.1275786628961419E-4</v>
      </c>
    </row>
    <row r="54" spans="1:244" s="55" customFormat="1" x14ac:dyDescent="0.25">
      <c r="A54" s="42" t="s">
        <v>198</v>
      </c>
      <c r="B54" s="10">
        <v>0</v>
      </c>
      <c r="C54" s="49">
        <v>0</v>
      </c>
      <c r="D54" s="23">
        <v>0</v>
      </c>
    </row>
    <row r="55" spans="1:244" s="55" customFormat="1" x14ac:dyDescent="0.25">
      <c r="A55" s="42" t="s">
        <v>199</v>
      </c>
      <c r="B55" s="10">
        <v>232.37999999999997</v>
      </c>
      <c r="C55" s="49">
        <v>2.84</v>
      </c>
      <c r="D55" s="23">
        <v>6.3327102201137381E-2</v>
      </c>
    </row>
    <row r="56" spans="1:244" s="55" customFormat="1" x14ac:dyDescent="0.25">
      <c r="A56" s="53" t="s">
        <v>200</v>
      </c>
      <c r="B56" s="54">
        <v>233.52767090932946</v>
      </c>
      <c r="C56" s="54">
        <v>2.8499999999999996</v>
      </c>
      <c r="D56" s="30">
        <v>6.3639860067427001E-2</v>
      </c>
      <c r="E56" s="58"/>
      <c r="F56" s="57"/>
      <c r="G56" s="57"/>
      <c r="H56" s="32"/>
      <c r="I56" s="58"/>
      <c r="J56" s="57"/>
      <c r="K56" s="57"/>
      <c r="L56" s="32"/>
      <c r="M56" s="58"/>
      <c r="N56" s="57"/>
      <c r="O56" s="57"/>
      <c r="P56" s="32"/>
      <c r="Q56" s="58"/>
      <c r="R56" s="57"/>
      <c r="S56" s="57"/>
      <c r="T56" s="32"/>
      <c r="U56" s="58"/>
      <c r="V56" s="57"/>
      <c r="W56" s="57"/>
      <c r="X56" s="32"/>
      <c r="Y56" s="58"/>
      <c r="Z56" s="57"/>
      <c r="AA56" s="57"/>
      <c r="AB56" s="32"/>
      <c r="AC56" s="58"/>
      <c r="AD56" s="57"/>
      <c r="AE56" s="57"/>
      <c r="AF56" s="32"/>
      <c r="AG56" s="58"/>
      <c r="AH56" s="57"/>
      <c r="AI56" s="57"/>
      <c r="AJ56" s="32"/>
      <c r="AK56" s="58"/>
      <c r="AL56" s="57"/>
      <c r="AM56" s="57"/>
      <c r="AN56" s="32"/>
      <c r="AO56" s="58"/>
      <c r="AP56" s="57"/>
      <c r="AQ56" s="57"/>
      <c r="AR56" s="32"/>
      <c r="AS56" s="58"/>
      <c r="AT56" s="57"/>
      <c r="AU56" s="57"/>
      <c r="AV56" s="32"/>
      <c r="AW56" s="58"/>
      <c r="AX56" s="57"/>
      <c r="AY56" s="57"/>
      <c r="AZ56" s="32"/>
      <c r="BA56" s="58"/>
      <c r="BB56" s="57"/>
      <c r="BC56" s="57"/>
      <c r="BD56" s="32"/>
      <c r="BE56" s="58"/>
      <c r="BF56" s="57"/>
      <c r="BG56" s="57"/>
      <c r="BH56" s="32"/>
      <c r="BI56" s="58"/>
      <c r="BJ56" s="57"/>
      <c r="BK56" s="57"/>
      <c r="BL56" s="32"/>
      <c r="BM56" s="58"/>
      <c r="BN56" s="57"/>
      <c r="BO56" s="57"/>
      <c r="BP56" s="32"/>
      <c r="BQ56" s="58"/>
      <c r="BR56" s="57"/>
      <c r="BS56" s="57"/>
      <c r="BT56" s="32"/>
      <c r="BU56" s="58"/>
      <c r="BV56" s="57"/>
      <c r="BW56" s="57"/>
      <c r="BX56" s="32"/>
      <c r="BY56" s="58"/>
      <c r="BZ56" s="57"/>
      <c r="CA56" s="57"/>
      <c r="CB56" s="32"/>
      <c r="CC56" s="58"/>
      <c r="CD56" s="57"/>
      <c r="CE56" s="57"/>
      <c r="CF56" s="32"/>
      <c r="CG56" s="58"/>
      <c r="CH56" s="57"/>
      <c r="CI56" s="57"/>
      <c r="CJ56" s="32"/>
      <c r="CK56" s="58"/>
      <c r="CL56" s="57"/>
      <c r="CM56" s="57"/>
      <c r="CN56" s="32"/>
      <c r="CO56" s="58"/>
      <c r="CP56" s="57"/>
      <c r="CQ56" s="57"/>
      <c r="CR56" s="32"/>
      <c r="CS56" s="58"/>
      <c r="CT56" s="57"/>
      <c r="CU56" s="57"/>
      <c r="CV56" s="32"/>
      <c r="CW56" s="58"/>
      <c r="CX56" s="57"/>
      <c r="CY56" s="57"/>
      <c r="CZ56" s="32"/>
      <c r="DA56" s="58"/>
      <c r="DB56" s="57"/>
      <c r="DC56" s="57"/>
      <c r="DD56" s="32"/>
      <c r="DE56" s="58"/>
      <c r="DF56" s="57"/>
      <c r="DG56" s="57"/>
      <c r="DH56" s="32"/>
      <c r="DI56" s="58"/>
      <c r="DJ56" s="57"/>
      <c r="DK56" s="57"/>
      <c r="DL56" s="32"/>
      <c r="DM56" s="58"/>
      <c r="DN56" s="57"/>
      <c r="DO56" s="57"/>
      <c r="DP56" s="32"/>
      <c r="DQ56" s="58"/>
      <c r="DR56" s="57"/>
      <c r="DS56" s="57"/>
      <c r="DT56" s="32"/>
      <c r="DU56" s="58"/>
      <c r="DV56" s="57"/>
      <c r="DW56" s="57"/>
      <c r="DX56" s="32"/>
      <c r="DY56" s="58"/>
      <c r="DZ56" s="57"/>
      <c r="EA56" s="57"/>
      <c r="EB56" s="32"/>
      <c r="EC56" s="58"/>
      <c r="ED56" s="57"/>
      <c r="EE56" s="57"/>
      <c r="EF56" s="32"/>
      <c r="EG56" s="58"/>
      <c r="EH56" s="57"/>
      <c r="EI56" s="57"/>
      <c r="EJ56" s="32"/>
      <c r="EK56" s="58"/>
      <c r="EL56" s="57"/>
      <c r="EM56" s="57"/>
      <c r="EN56" s="32"/>
      <c r="EO56" s="58"/>
      <c r="EP56" s="57"/>
      <c r="EQ56" s="57"/>
      <c r="ER56" s="32"/>
      <c r="ES56" s="58"/>
      <c r="ET56" s="57"/>
      <c r="EU56" s="57"/>
      <c r="EV56" s="32"/>
      <c r="EW56" s="58"/>
      <c r="EX56" s="57"/>
      <c r="EY56" s="57"/>
      <c r="EZ56" s="32"/>
      <c r="FA56" s="58"/>
      <c r="FB56" s="57"/>
      <c r="FC56" s="57"/>
      <c r="FD56" s="32"/>
      <c r="FE56" s="58"/>
      <c r="FF56" s="57"/>
      <c r="FG56" s="57"/>
      <c r="FH56" s="32"/>
      <c r="FI56" s="58"/>
      <c r="FJ56" s="57"/>
      <c r="FK56" s="57"/>
      <c r="FL56" s="32"/>
      <c r="FM56" s="58"/>
      <c r="FN56" s="57"/>
      <c r="FO56" s="57"/>
      <c r="FP56" s="32"/>
      <c r="FQ56" s="58"/>
      <c r="FR56" s="57"/>
      <c r="FS56" s="57"/>
      <c r="FT56" s="32"/>
      <c r="FU56" s="58"/>
      <c r="FV56" s="57"/>
      <c r="FW56" s="57"/>
      <c r="FX56" s="32"/>
      <c r="FY56" s="58"/>
      <c r="FZ56" s="57"/>
      <c r="GA56" s="57"/>
      <c r="GB56" s="32"/>
      <c r="GC56" s="58"/>
      <c r="GD56" s="57"/>
      <c r="GE56" s="57"/>
      <c r="GF56" s="32"/>
      <c r="GG56" s="58"/>
      <c r="GH56" s="57"/>
      <c r="GI56" s="57"/>
      <c r="GJ56" s="32"/>
      <c r="GK56" s="58"/>
      <c r="GL56" s="57"/>
      <c r="GM56" s="57"/>
      <c r="GN56" s="32"/>
      <c r="GO56" s="58"/>
      <c r="GP56" s="57"/>
      <c r="GQ56" s="57"/>
      <c r="GR56" s="32"/>
      <c r="GS56" s="58"/>
      <c r="GT56" s="57"/>
      <c r="GU56" s="57"/>
      <c r="GV56" s="32"/>
      <c r="GW56" s="58"/>
      <c r="GX56" s="57"/>
      <c r="GY56" s="57"/>
      <c r="GZ56" s="32"/>
      <c r="HA56" s="58"/>
      <c r="HB56" s="57"/>
      <c r="HC56" s="57"/>
      <c r="HD56" s="32"/>
      <c r="HE56" s="58"/>
      <c r="HF56" s="57"/>
      <c r="HG56" s="57"/>
      <c r="HH56" s="32"/>
      <c r="HI56" s="58"/>
      <c r="HJ56" s="57"/>
      <c r="HK56" s="57"/>
      <c r="HL56" s="32"/>
      <c r="HM56" s="58"/>
      <c r="HN56" s="57"/>
      <c r="HO56" s="57"/>
      <c r="HP56" s="32"/>
      <c r="HQ56" s="58"/>
      <c r="HR56" s="57"/>
      <c r="HS56" s="57"/>
      <c r="HT56" s="32"/>
      <c r="HU56" s="58"/>
      <c r="HV56" s="57"/>
      <c r="HW56" s="57"/>
      <c r="HX56" s="32"/>
      <c r="HY56" s="58"/>
      <c r="HZ56" s="57"/>
      <c r="IA56" s="57"/>
      <c r="IB56" s="32"/>
      <c r="IC56" s="58"/>
      <c r="ID56" s="57"/>
      <c r="IE56" s="57"/>
      <c r="IF56" s="32"/>
      <c r="IG56" s="58"/>
      <c r="IH56" s="57"/>
      <c r="II56" s="57"/>
      <c r="IJ56" s="32"/>
    </row>
    <row r="57" spans="1:244" s="31" customFormat="1" ht="13.5" thickBot="1" x14ac:dyDescent="0.3">
      <c r="A57" s="61" t="s">
        <v>201</v>
      </c>
      <c r="B57" s="62">
        <v>3669.5189251187039</v>
      </c>
      <c r="C57" s="62">
        <v>44.910000000000004</v>
      </c>
      <c r="D57" s="38">
        <v>1</v>
      </c>
    </row>
    <row r="58" spans="1:244" x14ac:dyDescent="0.25">
      <c r="A58" s="63" t="s">
        <v>68</v>
      </c>
      <c r="D58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7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44.7109375" style="74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44.7109375" style="74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44.7109375" style="74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44.7109375" style="74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44.7109375" style="74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44.7109375" style="74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44.7109375" style="74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44.7109375" style="74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44.7109375" style="74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44.7109375" style="74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44.7109375" style="74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44.7109375" style="74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44.7109375" style="74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44.7109375" style="74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44.7109375" style="74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44.7109375" style="74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44.7109375" style="74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44.7109375" style="74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44.7109375" style="74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44.7109375" style="74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44.7109375" style="74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44.7109375" style="74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44.7109375" style="74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44.7109375" style="74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44.7109375" style="74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44.7109375" style="74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44.7109375" style="74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44.7109375" style="74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44.7109375" style="74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44.7109375" style="74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44.7109375" style="74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44.7109375" style="74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44.7109375" style="74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44.7109375" style="74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44.7109375" style="74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44.7109375" style="74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44.7109375" style="74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44.7109375" style="74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44.7109375" style="74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44.7109375" style="74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44.7109375" style="74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44.7109375" style="74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44.7109375" style="74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44.7109375" style="74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44.7109375" style="74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44.7109375" style="74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44.7109375" style="74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44.7109375" style="74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44.7109375" style="74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44.7109375" style="74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44.7109375" style="74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44.7109375" style="74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44.7109375" style="74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44.7109375" style="74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44.7109375" style="74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44.7109375" style="74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44.7109375" style="74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44.7109375" style="74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44.7109375" style="74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44.7109375" style="74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44.7109375" style="74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44.7109375" style="74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44.7109375" style="74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44.7109375" style="74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280</v>
      </c>
      <c r="B2" s="72"/>
      <c r="C2" s="73"/>
      <c r="D2" s="73"/>
    </row>
    <row r="3" spans="1:5" ht="15" customHeight="1" x14ac:dyDescent="0.25">
      <c r="A3" s="75" t="str">
        <f>[6]ATUALIZAÇÃO!$C$10</f>
        <v>MAR/2021</v>
      </c>
      <c r="B3" s="75"/>
      <c r="C3" s="73"/>
      <c r="D3" s="73"/>
    </row>
    <row r="4" spans="1:5" ht="15" customHeight="1" x14ac:dyDescent="0.25">
      <c r="A4" s="76" t="str">
        <f>[6]ATUALIZAÇÃO!A2</f>
        <v>MUNINCÍPIO: DORMENTES</v>
      </c>
      <c r="B4" s="77"/>
      <c r="C4" s="77"/>
      <c r="D4" s="73"/>
    </row>
    <row r="5" spans="1:5" ht="15" customHeight="1" x14ac:dyDescent="0.25">
      <c r="A5" s="76" t="str">
        <f>[6]ATUALIZAÇÃO!A1</f>
        <v>UF: PE</v>
      </c>
      <c r="B5" s="77"/>
      <c r="C5" s="77"/>
      <c r="D5" s="73"/>
    </row>
    <row r="6" spans="1:5" ht="15" customHeight="1" x14ac:dyDescent="0.25">
      <c r="A6" s="78" t="s">
        <v>281</v>
      </c>
      <c r="B6" s="79" t="str">
        <f>[6]ATUALIZAÇÃO!$C$10</f>
        <v>MAR/2021</v>
      </c>
      <c r="E6" s="80"/>
    </row>
    <row r="7" spans="1:5" ht="15" customHeight="1" thickBot="1" x14ac:dyDescent="0.3">
      <c r="A7" s="78"/>
      <c r="B7" s="81">
        <f>'[6]REBANHO '!$B$37</f>
        <v>673.42500000000007</v>
      </c>
      <c r="C7" s="82" t="s">
        <v>282</v>
      </c>
      <c r="D7" s="73"/>
    </row>
    <row r="8" spans="1:5" ht="15" customHeight="1" x14ac:dyDescent="0.25">
      <c r="A8" s="83"/>
      <c r="B8" s="84" t="s">
        <v>283</v>
      </c>
      <c r="C8" s="85" t="s">
        <v>284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/>
      <c r="C9" s="89"/>
      <c r="D9" s="90" t="s">
        <v>286</v>
      </c>
      <c r="E9" s="90" t="s">
        <v>283</v>
      </c>
    </row>
    <row r="10" spans="1:5" ht="15" customHeight="1" thickBot="1" x14ac:dyDescent="0.3">
      <c r="A10" s="91"/>
      <c r="B10" s="92" t="s">
        <v>287</v>
      </c>
      <c r="C10" s="92" t="s">
        <v>288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4050</v>
      </c>
      <c r="C12" s="96">
        <v>5.9493663564494899</v>
      </c>
      <c r="D12" s="97">
        <v>0.30114030658452184</v>
      </c>
      <c r="E12" s="97">
        <v>0.54165240599531217</v>
      </c>
    </row>
    <row r="13" spans="1:5" ht="15" customHeight="1" x14ac:dyDescent="0.25">
      <c r="A13" s="94" t="s">
        <v>292</v>
      </c>
      <c r="B13" s="95">
        <v>0</v>
      </c>
      <c r="C13" s="96">
        <v>0</v>
      </c>
      <c r="D13" s="97">
        <v>0</v>
      </c>
      <c r="E13" s="97">
        <v>0</v>
      </c>
    </row>
    <row r="14" spans="1:5" ht="15" customHeight="1" x14ac:dyDescent="0.25">
      <c r="A14" s="94" t="s">
        <v>293</v>
      </c>
      <c r="B14" s="95">
        <v>600</v>
      </c>
      <c r="C14" s="96">
        <v>0.88138760836288743</v>
      </c>
      <c r="D14" s="97">
        <v>4.4613378753262496E-2</v>
      </c>
      <c r="E14" s="97">
        <v>8.0244800888194398E-2</v>
      </c>
    </row>
    <row r="15" spans="1:5" ht="15" customHeight="1" x14ac:dyDescent="0.25">
      <c r="A15" s="94" t="s">
        <v>294</v>
      </c>
      <c r="B15" s="95">
        <v>0</v>
      </c>
      <c r="C15" s="96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96">
        <v>0</v>
      </c>
      <c r="D16" s="97">
        <v>0</v>
      </c>
      <c r="E16" s="97">
        <v>0</v>
      </c>
    </row>
    <row r="17" spans="1:5" ht="15" customHeight="1" x14ac:dyDescent="0.25">
      <c r="A17" s="94" t="s">
        <v>296</v>
      </c>
      <c r="B17" s="95">
        <v>395.4</v>
      </c>
      <c r="C17" s="96">
        <v>0.58083443391114276</v>
      </c>
      <c r="D17" s="97">
        <v>2.9400216598399982E-2</v>
      </c>
      <c r="E17" s="97">
        <v>5.2881323785320102E-2</v>
      </c>
    </row>
    <row r="18" spans="1:5" ht="15" customHeight="1" x14ac:dyDescent="0.25">
      <c r="A18" s="94" t="s">
        <v>297</v>
      </c>
      <c r="B18" s="95">
        <v>0</v>
      </c>
      <c r="C18" s="96">
        <v>0</v>
      </c>
      <c r="D18" s="97">
        <v>0</v>
      </c>
      <c r="E18" s="97">
        <v>0</v>
      </c>
    </row>
    <row r="19" spans="1:5" ht="15" customHeight="1" x14ac:dyDescent="0.25">
      <c r="A19" s="94" t="s">
        <v>298</v>
      </c>
      <c r="B19" s="95">
        <v>0</v>
      </c>
      <c r="C19" s="96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554.76</v>
      </c>
      <c r="C20" s="96">
        <v>0.81493098269232567</v>
      </c>
      <c r="D20" s="97">
        <v>4.1249529995266501E-2</v>
      </c>
      <c r="E20" s="97">
        <v>7.4194342901224536E-2</v>
      </c>
    </row>
    <row r="21" spans="1:5" ht="15" customHeight="1" x14ac:dyDescent="0.25">
      <c r="A21" s="94" t="s">
        <v>300</v>
      </c>
      <c r="B21" s="95">
        <v>756</v>
      </c>
      <c r="C21" s="96">
        <v>1.1105483865372381</v>
      </c>
      <c r="D21" s="97">
        <v>5.6212857229110742E-2</v>
      </c>
      <c r="E21" s="97">
        <v>0.10110844911912494</v>
      </c>
    </row>
    <row r="22" spans="1:5" ht="15" customHeight="1" x14ac:dyDescent="0.25">
      <c r="A22" s="94" t="s">
        <v>301</v>
      </c>
      <c r="B22" s="95">
        <v>0</v>
      </c>
      <c r="C22" s="96">
        <v>0</v>
      </c>
      <c r="D22" s="97">
        <v>0</v>
      </c>
      <c r="E22" s="97">
        <v>0</v>
      </c>
    </row>
    <row r="23" spans="1:5" ht="15" customHeight="1" x14ac:dyDescent="0.25">
      <c r="A23" s="94" t="s">
        <v>302</v>
      </c>
      <c r="B23" s="95">
        <v>0</v>
      </c>
      <c r="C23" s="96">
        <v>0</v>
      </c>
      <c r="D23" s="97">
        <v>0</v>
      </c>
      <c r="E23" s="97">
        <v>0</v>
      </c>
    </row>
    <row r="24" spans="1:5" ht="15" customHeight="1" x14ac:dyDescent="0.25">
      <c r="A24" s="94" t="s">
        <v>303</v>
      </c>
      <c r="B24" s="95">
        <v>0</v>
      </c>
      <c r="C24" s="96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0</v>
      </c>
      <c r="C25" s="96">
        <v>0</v>
      </c>
      <c r="D25" s="97">
        <v>0</v>
      </c>
      <c r="E25" s="97">
        <v>0</v>
      </c>
    </row>
    <row r="26" spans="1:5" s="98" customFormat="1" ht="15" customHeight="1" x14ac:dyDescent="0.25">
      <c r="A26" s="94" t="s">
        <v>305</v>
      </c>
      <c r="B26" s="95">
        <v>0</v>
      </c>
      <c r="C26" s="96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420</v>
      </c>
      <c r="C27" s="96">
        <v>0.61697132585402115</v>
      </c>
      <c r="D27" s="97">
        <v>3.1229365127283745E-2</v>
      </c>
      <c r="E27" s="97">
        <v>5.6171360621736076E-2</v>
      </c>
    </row>
    <row r="28" spans="1:5" s="98" customFormat="1" ht="15" customHeight="1" x14ac:dyDescent="0.25">
      <c r="A28" s="94" t="s">
        <v>307</v>
      </c>
      <c r="B28" s="95">
        <v>233.92000000000002</v>
      </c>
      <c r="C28" s="96">
        <v>0.34362364891374436</v>
      </c>
      <c r="D28" s="97">
        <v>1.7393269263271938E-2</v>
      </c>
      <c r="E28" s="97">
        <v>3.1284773039610726E-2</v>
      </c>
    </row>
    <row r="29" spans="1:5" s="99" customFormat="1" ht="15" customHeight="1" x14ac:dyDescent="0.25">
      <c r="A29" s="94" t="s">
        <v>308</v>
      </c>
      <c r="B29" s="95">
        <v>14.399999999999999</v>
      </c>
      <c r="C29" s="96">
        <v>2.1153302600709297E-2</v>
      </c>
      <c r="D29" s="97">
        <v>1.0707210900782998E-3</v>
      </c>
      <c r="E29" s="97">
        <v>1.9258752213166654E-3</v>
      </c>
    </row>
    <row r="30" spans="1:5" s="98" customFormat="1" ht="15" customHeight="1" x14ac:dyDescent="0.25">
      <c r="A30" s="94" t="s">
        <v>309</v>
      </c>
      <c r="B30" s="95">
        <v>0</v>
      </c>
      <c r="C30" s="96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351.22399999999999</v>
      </c>
      <c r="C31" s="96">
        <v>0.51594080226607786</v>
      </c>
      <c r="D31" s="97">
        <v>2.6115482232059777E-2</v>
      </c>
      <c r="E31" s="97">
        <v>4.6973166578591977E-2</v>
      </c>
    </row>
    <row r="32" spans="1:5" s="98" customFormat="1" ht="15" customHeight="1" x14ac:dyDescent="0.25">
      <c r="A32" s="101" t="s">
        <v>311</v>
      </c>
      <c r="B32" s="102">
        <v>7375.7039999999997</v>
      </c>
      <c r="C32" s="103">
        <v>10.834756847587636</v>
      </c>
      <c r="D32" s="104">
        <v>0.54842512687325518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101.41593</v>
      </c>
      <c r="C34" s="109">
        <v>0.14897790665433</v>
      </c>
      <c r="D34" s="110">
        <v>7.5408454945072607E-3</v>
      </c>
      <c r="E34" s="97">
        <v>1.3563501849568435E-2</v>
      </c>
    </row>
    <row r="35" spans="1:251" s="98" customFormat="1" ht="15" customHeight="1" x14ac:dyDescent="0.25">
      <c r="A35" s="111" t="s">
        <v>313</v>
      </c>
      <c r="B35" s="112">
        <v>101.41593</v>
      </c>
      <c r="C35" s="112">
        <v>0.14897790665433</v>
      </c>
      <c r="D35" s="113">
        <v>7.5408454945072607E-3</v>
      </c>
      <c r="E35" s="114">
        <v>1.3563501849568435E-2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7477.1199299999998</v>
      </c>
      <c r="C36" s="119">
        <v>10.983734754241967</v>
      </c>
      <c r="D36" s="120">
        <v>0.55596597236776246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978.07999999999993</v>
      </c>
      <c r="C38" s="95">
        <v>1.436779319979288</v>
      </c>
      <c r="D38" s="97">
        <v>7.2725755818318291E-2</v>
      </c>
    </row>
    <row r="39" spans="1:251" s="98" customFormat="1" ht="15" customHeight="1" x14ac:dyDescent="0.25">
      <c r="A39" s="94" t="s">
        <v>316</v>
      </c>
      <c r="B39" s="95">
        <v>25.6</v>
      </c>
      <c r="C39" s="95">
        <v>3.7605871290149862E-2</v>
      </c>
      <c r="D39" s="97">
        <v>1.9035041601391997E-3</v>
      </c>
    </row>
    <row r="40" spans="1:251" s="98" customFormat="1" ht="15" customHeight="1" x14ac:dyDescent="0.25">
      <c r="A40" s="94" t="s">
        <v>317</v>
      </c>
      <c r="B40" s="95">
        <v>320</v>
      </c>
      <c r="C40" s="95">
        <v>0.47007339112687324</v>
      </c>
      <c r="D40" s="97">
        <v>2.3793802001739996E-2</v>
      </c>
    </row>
    <row r="41" spans="1:251" s="98" customFormat="1" ht="15" customHeight="1" x14ac:dyDescent="0.25">
      <c r="A41" s="94" t="s">
        <v>318</v>
      </c>
      <c r="B41" s="95">
        <v>2737.5</v>
      </c>
      <c r="C41" s="95">
        <v>4.0213309631556733</v>
      </c>
      <c r="D41" s="97">
        <v>0.20354854056176014</v>
      </c>
    </row>
    <row r="42" spans="1:251" s="98" customFormat="1" ht="15" customHeight="1" x14ac:dyDescent="0.25">
      <c r="A42" s="101" t="s">
        <v>319</v>
      </c>
      <c r="B42" s="102">
        <v>4061.18</v>
      </c>
      <c r="C42" s="102">
        <v>5.9657895455519849</v>
      </c>
      <c r="D42" s="104">
        <v>0.30197160254195765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1" t="s">
        <v>321</v>
      </c>
      <c r="B44" s="122">
        <v>467.84000000000003</v>
      </c>
      <c r="C44" s="122">
        <v>0.68724729782748872</v>
      </c>
      <c r="D44" s="123">
        <v>3.4786538526543877E-2</v>
      </c>
    </row>
    <row r="45" spans="1:251" s="98" customFormat="1" ht="15" customHeight="1" x14ac:dyDescent="0.25">
      <c r="A45" s="121" t="s">
        <v>322</v>
      </c>
      <c r="B45" s="122">
        <v>9.6</v>
      </c>
      <c r="C45" s="122">
        <v>1.4102201733806198E-2</v>
      </c>
      <c r="D45" s="123">
        <v>7.1381406005219987E-4</v>
      </c>
    </row>
    <row r="46" spans="1:251" s="98" customFormat="1" ht="15" customHeight="1" x14ac:dyDescent="0.25">
      <c r="A46" s="124" t="s">
        <v>323</v>
      </c>
      <c r="B46" s="122">
        <v>0</v>
      </c>
      <c r="C46" s="122">
        <v>0</v>
      </c>
      <c r="D46" s="123">
        <v>0</v>
      </c>
      <c r="E46" s="97"/>
    </row>
    <row r="47" spans="1:251" s="98" customFormat="1" ht="15" customHeight="1" x14ac:dyDescent="0.25">
      <c r="A47" s="108" t="s">
        <v>324</v>
      </c>
      <c r="B47" s="109">
        <v>0</v>
      </c>
      <c r="C47" s="109">
        <v>0</v>
      </c>
      <c r="D47" s="110">
        <v>0</v>
      </c>
    </row>
    <row r="48" spans="1:251" s="98" customFormat="1" ht="15" customHeight="1" x14ac:dyDescent="0.25">
      <c r="A48" s="108" t="s">
        <v>325</v>
      </c>
      <c r="B48" s="125">
        <v>3.5999999999999996</v>
      </c>
      <c r="C48" s="109">
        <v>5.2883256501773243E-3</v>
      </c>
      <c r="D48" s="110">
        <v>2.6768027251957495E-4</v>
      </c>
    </row>
    <row r="49" spans="1:251" s="129" customFormat="1" ht="15" customHeight="1" x14ac:dyDescent="0.25">
      <c r="A49" s="101" t="s">
        <v>326</v>
      </c>
      <c r="B49" s="102">
        <v>481.04000000000008</v>
      </c>
      <c r="C49" s="102">
        <v>0.70663782521147223</v>
      </c>
      <c r="D49" s="104">
        <v>3.5768032859115652E-2</v>
      </c>
      <c r="E49" s="126"/>
      <c r="F49" s="126"/>
      <c r="G49" s="127"/>
      <c r="H49" s="128"/>
      <c r="I49" s="126"/>
      <c r="J49" s="126"/>
      <c r="K49" s="127"/>
      <c r="L49" s="128"/>
      <c r="M49" s="126"/>
      <c r="N49" s="126"/>
      <c r="O49" s="127"/>
      <c r="P49" s="128"/>
      <c r="Q49" s="126"/>
      <c r="R49" s="126"/>
      <c r="S49" s="127"/>
      <c r="T49" s="128"/>
      <c r="U49" s="126"/>
      <c r="V49" s="126"/>
      <c r="W49" s="127"/>
      <c r="X49" s="128"/>
      <c r="Y49" s="126"/>
      <c r="Z49" s="126"/>
      <c r="AA49" s="127"/>
      <c r="AB49" s="128"/>
      <c r="AC49" s="126"/>
      <c r="AD49" s="126"/>
      <c r="AE49" s="127"/>
      <c r="AF49" s="128"/>
      <c r="AG49" s="126"/>
      <c r="AH49" s="126"/>
      <c r="AI49" s="127"/>
      <c r="AJ49" s="128"/>
      <c r="AK49" s="126"/>
      <c r="AL49" s="126"/>
      <c r="AM49" s="127"/>
      <c r="AN49" s="128"/>
      <c r="AO49" s="126"/>
      <c r="AP49" s="126"/>
      <c r="AQ49" s="127"/>
      <c r="AR49" s="128"/>
      <c r="AS49" s="126"/>
      <c r="AT49" s="126"/>
      <c r="AU49" s="127"/>
      <c r="AV49" s="128"/>
      <c r="AW49" s="126"/>
      <c r="AX49" s="126"/>
      <c r="AY49" s="127"/>
      <c r="AZ49" s="128"/>
      <c r="BA49" s="126"/>
      <c r="BB49" s="126"/>
      <c r="BC49" s="127"/>
      <c r="BD49" s="128"/>
      <c r="BE49" s="126"/>
      <c r="BF49" s="126"/>
      <c r="BG49" s="127"/>
      <c r="BH49" s="128"/>
      <c r="BI49" s="126"/>
      <c r="BJ49" s="126"/>
      <c r="BK49" s="127"/>
      <c r="BL49" s="128"/>
      <c r="BM49" s="126"/>
      <c r="BN49" s="126"/>
      <c r="BO49" s="127"/>
      <c r="BP49" s="128"/>
      <c r="BQ49" s="126"/>
      <c r="BR49" s="126"/>
      <c r="BS49" s="127"/>
      <c r="BT49" s="128"/>
      <c r="BU49" s="126"/>
      <c r="BV49" s="126"/>
      <c r="BW49" s="127"/>
      <c r="BX49" s="128"/>
      <c r="BY49" s="126"/>
      <c r="BZ49" s="126"/>
      <c r="CA49" s="127"/>
      <c r="CB49" s="128"/>
      <c r="CC49" s="126"/>
      <c r="CD49" s="126"/>
      <c r="CE49" s="127"/>
      <c r="CF49" s="128"/>
      <c r="CG49" s="126"/>
      <c r="CH49" s="126"/>
      <c r="CI49" s="127"/>
      <c r="CJ49" s="128"/>
      <c r="CK49" s="126"/>
      <c r="CL49" s="126"/>
      <c r="CM49" s="127"/>
      <c r="CN49" s="128"/>
      <c r="CO49" s="126"/>
      <c r="CP49" s="126"/>
      <c r="CQ49" s="127"/>
      <c r="CR49" s="128"/>
      <c r="CS49" s="126"/>
      <c r="CT49" s="126"/>
      <c r="CU49" s="127"/>
      <c r="CV49" s="128"/>
      <c r="CW49" s="126"/>
      <c r="CX49" s="126"/>
      <c r="CY49" s="127"/>
      <c r="CZ49" s="128"/>
      <c r="DA49" s="126"/>
      <c r="DB49" s="126"/>
      <c r="DC49" s="127"/>
      <c r="DD49" s="128"/>
      <c r="DE49" s="126"/>
      <c r="DF49" s="126"/>
      <c r="DG49" s="127"/>
      <c r="DH49" s="128"/>
      <c r="DI49" s="126"/>
      <c r="DJ49" s="126"/>
      <c r="DK49" s="127"/>
      <c r="DL49" s="128"/>
      <c r="DM49" s="126"/>
      <c r="DN49" s="126"/>
      <c r="DO49" s="127"/>
      <c r="DP49" s="128"/>
      <c r="DQ49" s="126"/>
      <c r="DR49" s="126"/>
      <c r="DS49" s="127"/>
      <c r="DT49" s="128"/>
      <c r="DU49" s="126"/>
      <c r="DV49" s="126"/>
      <c r="DW49" s="127"/>
      <c r="DX49" s="128"/>
      <c r="DY49" s="126"/>
      <c r="DZ49" s="126"/>
      <c r="EA49" s="127"/>
      <c r="EB49" s="128"/>
      <c r="EC49" s="126"/>
      <c r="ED49" s="126"/>
      <c r="EE49" s="127"/>
      <c r="EF49" s="128"/>
      <c r="EG49" s="126"/>
      <c r="EH49" s="126"/>
      <c r="EI49" s="127"/>
      <c r="EJ49" s="128"/>
      <c r="EK49" s="126"/>
      <c r="EL49" s="126"/>
      <c r="EM49" s="127"/>
      <c r="EN49" s="128"/>
      <c r="EO49" s="126"/>
      <c r="EP49" s="126"/>
      <c r="EQ49" s="127"/>
      <c r="ER49" s="128"/>
      <c r="ES49" s="126"/>
      <c r="ET49" s="126"/>
      <c r="EU49" s="127"/>
      <c r="EV49" s="128"/>
      <c r="EW49" s="126"/>
      <c r="EX49" s="126"/>
      <c r="EY49" s="127"/>
      <c r="EZ49" s="128"/>
      <c r="FA49" s="126"/>
      <c r="FB49" s="126"/>
      <c r="FC49" s="127"/>
      <c r="FD49" s="128"/>
      <c r="FE49" s="126"/>
      <c r="FF49" s="126"/>
      <c r="FG49" s="127"/>
      <c r="FH49" s="128"/>
      <c r="FI49" s="126"/>
      <c r="FJ49" s="126"/>
      <c r="FK49" s="127"/>
      <c r="FL49" s="128"/>
      <c r="FM49" s="126"/>
      <c r="FN49" s="126"/>
      <c r="FO49" s="127"/>
      <c r="FP49" s="128"/>
      <c r="FQ49" s="126"/>
      <c r="FR49" s="126"/>
      <c r="FS49" s="127"/>
      <c r="FT49" s="128"/>
      <c r="FU49" s="126"/>
      <c r="FV49" s="126"/>
      <c r="FW49" s="127"/>
      <c r="FX49" s="128"/>
      <c r="FY49" s="126"/>
      <c r="FZ49" s="126"/>
      <c r="GA49" s="127"/>
      <c r="GB49" s="128"/>
      <c r="GC49" s="126"/>
      <c r="GD49" s="126"/>
      <c r="GE49" s="127"/>
      <c r="GF49" s="128"/>
      <c r="GG49" s="126"/>
      <c r="GH49" s="126"/>
      <c r="GI49" s="127"/>
      <c r="GJ49" s="128"/>
      <c r="GK49" s="126"/>
      <c r="GL49" s="126"/>
      <c r="GM49" s="127"/>
      <c r="GN49" s="128"/>
      <c r="GO49" s="126"/>
      <c r="GP49" s="126"/>
      <c r="GQ49" s="127"/>
      <c r="GR49" s="128"/>
      <c r="GS49" s="126"/>
      <c r="GT49" s="126"/>
      <c r="GU49" s="127"/>
      <c r="GV49" s="128"/>
      <c r="GW49" s="126"/>
      <c r="GX49" s="126"/>
      <c r="GY49" s="127"/>
      <c r="GZ49" s="128"/>
      <c r="HA49" s="126"/>
      <c r="HB49" s="126"/>
      <c r="HC49" s="127"/>
      <c r="HD49" s="128"/>
      <c r="HE49" s="126"/>
      <c r="HF49" s="126"/>
      <c r="HG49" s="127"/>
      <c r="HH49" s="128"/>
      <c r="HI49" s="126"/>
      <c r="HJ49" s="126"/>
      <c r="HK49" s="127"/>
      <c r="HL49" s="128"/>
      <c r="HM49" s="126"/>
      <c r="HN49" s="126"/>
      <c r="HO49" s="127"/>
      <c r="HP49" s="128"/>
      <c r="HQ49" s="126"/>
      <c r="HR49" s="126"/>
      <c r="HS49" s="127"/>
      <c r="HT49" s="128"/>
      <c r="HU49" s="126"/>
      <c r="HV49" s="126"/>
      <c r="HW49" s="127"/>
      <c r="HX49" s="128"/>
      <c r="HY49" s="126"/>
      <c r="HZ49" s="126"/>
      <c r="IA49" s="127"/>
      <c r="IB49" s="128"/>
      <c r="IC49" s="126"/>
      <c r="ID49" s="126"/>
      <c r="IE49" s="127"/>
      <c r="IF49" s="128"/>
      <c r="IG49" s="126"/>
      <c r="IH49" s="126"/>
      <c r="II49" s="127"/>
      <c r="IJ49" s="128"/>
      <c r="IK49" s="126"/>
      <c r="IL49" s="126"/>
      <c r="IM49" s="127"/>
      <c r="IN49" s="128"/>
      <c r="IO49" s="126"/>
      <c r="IP49" s="126"/>
      <c r="IQ49" s="127"/>
    </row>
    <row r="50" spans="1:251" s="130" customFormat="1" ht="15" customHeight="1" x14ac:dyDescent="0.25">
      <c r="A50" s="117" t="s">
        <v>327</v>
      </c>
      <c r="B50" s="118">
        <v>4542.22</v>
      </c>
      <c r="C50" s="118">
        <v>6.6724273707634572</v>
      </c>
      <c r="D50" s="104">
        <v>0.33773963540107327</v>
      </c>
    </row>
    <row r="51" spans="1:251" ht="15" customHeight="1" x14ac:dyDescent="0.25">
      <c r="A51" s="117" t="s">
        <v>328</v>
      </c>
      <c r="B51" s="118">
        <v>12019.33993</v>
      </c>
      <c r="C51" s="118">
        <v>17.656162125005423</v>
      </c>
      <c r="D51" s="120">
        <v>0.89370560776883567</v>
      </c>
    </row>
    <row r="52" spans="1:251" ht="15" customHeight="1" x14ac:dyDescent="0.25">
      <c r="A52" s="87" t="s">
        <v>329</v>
      </c>
      <c r="B52" s="106"/>
      <c r="C52" s="106"/>
      <c r="D52" s="107"/>
    </row>
    <row r="53" spans="1:251" ht="15" customHeight="1" x14ac:dyDescent="0.25">
      <c r="A53" s="94" t="s">
        <v>197</v>
      </c>
      <c r="B53" s="109">
        <v>1213.2205799999999</v>
      </c>
      <c r="C53" s="109">
        <v>1.7821959757047252</v>
      </c>
      <c r="D53" s="110">
        <v>9.0209782077987993E-2</v>
      </c>
    </row>
    <row r="54" spans="1:251" ht="15" customHeight="1" x14ac:dyDescent="0.25">
      <c r="A54" s="94" t="s">
        <v>273</v>
      </c>
      <c r="B54" s="95">
        <v>216.32</v>
      </c>
      <c r="C54" s="109">
        <v>0.31776961240176632</v>
      </c>
      <c r="D54" s="110">
        <v>1.6084610153176238E-2</v>
      </c>
    </row>
    <row r="55" spans="1:251" ht="15" customHeight="1" x14ac:dyDescent="0.25">
      <c r="A55" s="101" t="s">
        <v>330</v>
      </c>
      <c r="B55" s="102">
        <v>1429.5405799999999</v>
      </c>
      <c r="C55" s="102">
        <v>2.0999655881064916</v>
      </c>
      <c r="D55" s="104">
        <v>0.10629439223116423</v>
      </c>
    </row>
    <row r="56" spans="1:251" ht="15" customHeight="1" thickBot="1" x14ac:dyDescent="0.3">
      <c r="A56" s="131" t="s">
        <v>331</v>
      </c>
      <c r="B56" s="132">
        <v>13448.880509999999</v>
      </c>
      <c r="C56" s="133">
        <v>19.756127713111916</v>
      </c>
      <c r="D56" s="134">
        <v>0.99999999999999989</v>
      </c>
    </row>
    <row r="57" spans="1:251" ht="15" customHeight="1" x14ac:dyDescent="0.25">
      <c r="A57" s="135" t="s">
        <v>275</v>
      </c>
      <c r="B57" s="135"/>
      <c r="C57" s="135"/>
      <c r="D57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7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8.42578125" style="74" bestFit="1" customWidth="1"/>
    <col min="2" max="2" width="14.140625" style="74" customWidth="1"/>
    <col min="3" max="3" width="10.28515625" style="74" bestFit="1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10.28515625" style="74" bestFit="1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10.28515625" style="74" bestFit="1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10.28515625" style="74" bestFit="1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10.28515625" style="74" bestFit="1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10.28515625" style="74" bestFit="1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10.28515625" style="74" bestFit="1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10.28515625" style="74" bestFit="1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10.28515625" style="74" bestFit="1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10.28515625" style="74" bestFit="1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10.28515625" style="74" bestFit="1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10.28515625" style="74" bestFit="1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10.28515625" style="74" bestFit="1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10.28515625" style="74" bestFit="1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10.28515625" style="74" bestFit="1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10.28515625" style="74" bestFit="1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10.28515625" style="74" bestFit="1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10.28515625" style="74" bestFit="1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10.28515625" style="74" bestFit="1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10.28515625" style="74" bestFit="1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10.28515625" style="74" bestFit="1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10.28515625" style="74" bestFit="1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10.28515625" style="74" bestFit="1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10.28515625" style="74" bestFit="1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10.28515625" style="74" bestFit="1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10.28515625" style="74" bestFit="1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10.28515625" style="74" bestFit="1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10.28515625" style="74" bestFit="1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10.28515625" style="74" bestFit="1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10.28515625" style="74" bestFit="1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10.28515625" style="74" bestFit="1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10.28515625" style="74" bestFit="1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10.28515625" style="74" bestFit="1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10.28515625" style="74" bestFit="1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10.28515625" style="74" bestFit="1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10.28515625" style="74" bestFit="1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10.28515625" style="74" bestFit="1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10.28515625" style="74" bestFit="1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10.28515625" style="74" bestFit="1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10.28515625" style="74" bestFit="1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10.28515625" style="74" bestFit="1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10.28515625" style="74" bestFit="1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10.28515625" style="74" bestFit="1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10.28515625" style="74" bestFit="1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10.28515625" style="74" bestFit="1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10.28515625" style="74" bestFit="1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10.28515625" style="74" bestFit="1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10.28515625" style="74" bestFit="1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10.28515625" style="74" bestFit="1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10.28515625" style="74" bestFit="1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10.28515625" style="74" bestFit="1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10.28515625" style="74" bestFit="1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10.28515625" style="74" bestFit="1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10.28515625" style="74" bestFit="1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10.28515625" style="74" bestFit="1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10.28515625" style="74" bestFit="1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10.28515625" style="74" bestFit="1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10.28515625" style="74" bestFit="1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10.28515625" style="74" bestFit="1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10.28515625" style="74" bestFit="1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10.28515625" style="74" bestFit="1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10.28515625" style="74" bestFit="1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10.28515625" style="74" bestFit="1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10.28515625" style="74" bestFit="1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332</v>
      </c>
      <c r="B2" s="72"/>
      <c r="C2" s="73"/>
      <c r="D2" s="73"/>
    </row>
    <row r="3" spans="1:5" ht="15" customHeight="1" x14ac:dyDescent="0.25">
      <c r="A3" s="136">
        <f>[7]ATUALIZAÇÃO!C10</f>
        <v>44256</v>
      </c>
      <c r="B3" s="136"/>
      <c r="C3" s="73"/>
      <c r="D3" s="73"/>
    </row>
    <row r="4" spans="1:5" ht="15" customHeight="1" x14ac:dyDescent="0.25">
      <c r="A4" s="76" t="str">
        <f>[7]ATUALIZAÇÃO!A2</f>
        <v>MUNICÍPIO: ALEGRETE DO PIAUÍ</v>
      </c>
      <c r="B4" s="77"/>
      <c r="C4" s="77"/>
      <c r="D4" s="73"/>
    </row>
    <row r="5" spans="1:5" ht="15" customHeight="1" x14ac:dyDescent="0.25">
      <c r="A5" s="76" t="str">
        <f>[7]ATUALIZAÇÃO!A1</f>
        <v>UF: PI</v>
      </c>
      <c r="B5" s="77"/>
      <c r="C5" s="77"/>
      <c r="D5" s="73"/>
    </row>
    <row r="6" spans="1:5" ht="15" customHeight="1" x14ac:dyDescent="0.25">
      <c r="A6" s="78" t="s">
        <v>281</v>
      </c>
      <c r="B6" s="79">
        <f>[7]ATUALIZAÇÃO!C10</f>
        <v>44256</v>
      </c>
      <c r="E6" s="80"/>
    </row>
    <row r="7" spans="1:5" ht="15" customHeight="1" thickBot="1" x14ac:dyDescent="0.3">
      <c r="A7" s="78"/>
      <c r="B7" s="81">
        <f>'[7]REBANHO '!B37</f>
        <v>755.32500000000005</v>
      </c>
      <c r="C7" s="82" t="s">
        <v>282</v>
      </c>
      <c r="D7" s="73"/>
    </row>
    <row r="8" spans="1:5" ht="15" customHeight="1" x14ac:dyDescent="0.25">
      <c r="A8" s="83"/>
      <c r="B8" s="84" t="s">
        <v>283</v>
      </c>
      <c r="C8" s="85" t="s">
        <v>284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/>
      <c r="C9" s="89"/>
      <c r="D9" s="90" t="s">
        <v>286</v>
      </c>
      <c r="E9" s="90" t="s">
        <v>283</v>
      </c>
    </row>
    <row r="10" spans="1:5" ht="15" customHeight="1" thickBot="1" x14ac:dyDescent="0.3">
      <c r="A10" s="91"/>
      <c r="B10" s="92" t="s">
        <v>287</v>
      </c>
      <c r="C10" s="92" t="s">
        <v>288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4050</v>
      </c>
      <c r="C12" s="96">
        <v>5.3619302949061662</v>
      </c>
      <c r="D12" s="97">
        <v>0.43722807608283365</v>
      </c>
      <c r="E12" s="97">
        <v>0.58472993488052272</v>
      </c>
    </row>
    <row r="13" spans="1:5" ht="15" customHeight="1" x14ac:dyDescent="0.25">
      <c r="A13" s="94" t="s">
        <v>292</v>
      </c>
      <c r="B13" s="95">
        <v>0</v>
      </c>
      <c r="C13" s="96">
        <v>0</v>
      </c>
      <c r="D13" s="97">
        <v>0</v>
      </c>
      <c r="E13" s="97">
        <v>0</v>
      </c>
    </row>
    <row r="14" spans="1:5" ht="15" customHeight="1" x14ac:dyDescent="0.25">
      <c r="A14" s="94" t="s">
        <v>293</v>
      </c>
      <c r="B14" s="95">
        <v>0</v>
      </c>
      <c r="C14" s="96">
        <v>0</v>
      </c>
      <c r="D14" s="97">
        <v>0</v>
      </c>
      <c r="E14" s="97">
        <v>0</v>
      </c>
    </row>
    <row r="15" spans="1:5" ht="15" customHeight="1" x14ac:dyDescent="0.25">
      <c r="A15" s="94" t="s">
        <v>294</v>
      </c>
      <c r="B15" s="95">
        <v>0</v>
      </c>
      <c r="C15" s="96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96">
        <v>0</v>
      </c>
      <c r="D16" s="97">
        <v>0</v>
      </c>
      <c r="E16" s="97">
        <v>0</v>
      </c>
    </row>
    <row r="17" spans="1:5" ht="15" customHeight="1" x14ac:dyDescent="0.25">
      <c r="A17" s="94" t="s">
        <v>333</v>
      </c>
      <c r="B17" s="95">
        <v>0</v>
      </c>
      <c r="C17" s="96">
        <v>0</v>
      </c>
      <c r="D17" s="97">
        <v>0</v>
      </c>
      <c r="E17" s="97">
        <v>0</v>
      </c>
    </row>
    <row r="18" spans="1:5" ht="15" customHeight="1" x14ac:dyDescent="0.25">
      <c r="A18" s="94" t="s">
        <v>297</v>
      </c>
      <c r="B18" s="95">
        <v>0</v>
      </c>
      <c r="C18" s="96">
        <v>0</v>
      </c>
      <c r="D18" s="97">
        <v>0</v>
      </c>
      <c r="E18" s="97">
        <v>0</v>
      </c>
    </row>
    <row r="19" spans="1:5" ht="15" customHeight="1" x14ac:dyDescent="0.25">
      <c r="A19" s="94" t="s">
        <v>334</v>
      </c>
      <c r="B19" s="95">
        <v>0</v>
      </c>
      <c r="C19" s="96">
        <v>0</v>
      </c>
      <c r="D19" s="97">
        <v>0</v>
      </c>
      <c r="E19" s="97">
        <v>0</v>
      </c>
    </row>
    <row r="20" spans="1:5" ht="15" customHeight="1" x14ac:dyDescent="0.25">
      <c r="A20" s="94" t="s">
        <v>335</v>
      </c>
      <c r="B20" s="95">
        <v>2334.96</v>
      </c>
      <c r="C20" s="96">
        <v>3.0913315460232349</v>
      </c>
      <c r="D20" s="97">
        <v>0.25207656013095636</v>
      </c>
      <c r="E20" s="97">
        <v>0.33711629845645069</v>
      </c>
    </row>
    <row r="21" spans="1:5" ht="15" customHeight="1" x14ac:dyDescent="0.25">
      <c r="A21" s="94" t="s">
        <v>300</v>
      </c>
      <c r="B21" s="95">
        <v>138.87</v>
      </c>
      <c r="C21" s="96">
        <v>0.18385463211200476</v>
      </c>
      <c r="D21" s="97">
        <v>1.499206491990694E-2</v>
      </c>
      <c r="E21" s="97">
        <v>2.0049739767125478E-2</v>
      </c>
    </row>
    <row r="22" spans="1:5" ht="15" customHeight="1" x14ac:dyDescent="0.25">
      <c r="A22" s="94" t="s">
        <v>301</v>
      </c>
      <c r="B22" s="95">
        <v>0</v>
      </c>
      <c r="C22" s="96">
        <v>0</v>
      </c>
      <c r="D22" s="97">
        <v>0</v>
      </c>
      <c r="E22" s="97">
        <v>0</v>
      </c>
    </row>
    <row r="23" spans="1:5" ht="15" customHeight="1" x14ac:dyDescent="0.25">
      <c r="A23" s="94" t="s">
        <v>336</v>
      </c>
      <c r="B23" s="95">
        <v>0</v>
      </c>
      <c r="C23" s="96">
        <v>0</v>
      </c>
      <c r="D23" s="97">
        <v>0</v>
      </c>
      <c r="E23" s="97">
        <v>0</v>
      </c>
    </row>
    <row r="24" spans="1:5" ht="15" customHeight="1" x14ac:dyDescent="0.25">
      <c r="A24" s="94" t="s">
        <v>337</v>
      </c>
      <c r="B24" s="95">
        <v>0</v>
      </c>
      <c r="C24" s="96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0</v>
      </c>
      <c r="C25" s="96">
        <v>0</v>
      </c>
      <c r="D25" s="97">
        <v>0</v>
      </c>
      <c r="E25" s="97">
        <v>0</v>
      </c>
    </row>
    <row r="26" spans="1:5" s="98" customFormat="1" ht="15" customHeight="1" x14ac:dyDescent="0.25">
      <c r="A26" s="94" t="s">
        <v>305</v>
      </c>
      <c r="B26" s="95">
        <v>0</v>
      </c>
      <c r="C26" s="96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0</v>
      </c>
      <c r="C27" s="96">
        <v>0</v>
      </c>
      <c r="D27" s="97">
        <v>0</v>
      </c>
      <c r="E27" s="97">
        <v>0</v>
      </c>
    </row>
    <row r="28" spans="1:5" s="98" customFormat="1" ht="15" customHeight="1" x14ac:dyDescent="0.25">
      <c r="A28" s="94" t="s">
        <v>307</v>
      </c>
      <c r="B28" s="95">
        <v>93</v>
      </c>
      <c r="C28" s="96">
        <v>0.12312580677191937</v>
      </c>
      <c r="D28" s="97">
        <v>1.0040052117457661E-2</v>
      </c>
      <c r="E28" s="97">
        <v>1.3427131837997187E-2</v>
      </c>
    </row>
    <row r="29" spans="1:5" s="99" customFormat="1" ht="15" customHeight="1" x14ac:dyDescent="0.25">
      <c r="A29" s="94" t="s">
        <v>308</v>
      </c>
      <c r="B29" s="95">
        <v>16.5</v>
      </c>
      <c r="C29" s="96">
        <v>2.1844901201469563E-2</v>
      </c>
      <c r="D29" s="97">
        <v>1.7812995692263593E-3</v>
      </c>
      <c r="E29" s="97">
        <v>2.3822330680317591E-3</v>
      </c>
    </row>
    <row r="30" spans="1:5" s="98" customFormat="1" ht="15" customHeight="1" x14ac:dyDescent="0.25">
      <c r="A30" s="94" t="s">
        <v>309</v>
      </c>
      <c r="B30" s="95">
        <v>0</v>
      </c>
      <c r="C30" s="96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338</v>
      </c>
      <c r="B31" s="95">
        <v>198.9999</v>
      </c>
      <c r="C31" s="96">
        <v>0.2634626154304438</v>
      </c>
      <c r="D31" s="97">
        <v>2.1483541584611427E-2</v>
      </c>
      <c r="E31" s="97">
        <v>2.8731160140303833E-2</v>
      </c>
    </row>
    <row r="32" spans="1:5" s="98" customFormat="1" ht="15" customHeight="1" x14ac:dyDescent="0.25">
      <c r="A32" s="101" t="s">
        <v>311</v>
      </c>
      <c r="B32" s="102">
        <v>6832.3298999999997</v>
      </c>
      <c r="C32" s="103">
        <v>9.0455497964452363</v>
      </c>
      <c r="D32" s="104">
        <v>0.73760159440499229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93.944536124999999</v>
      </c>
      <c r="C34" s="109">
        <v>0.12437630970112203</v>
      </c>
      <c r="D34" s="110">
        <v>1.0142021923068645E-2</v>
      </c>
      <c r="E34" s="97">
        <v>1.3563501849568435E-2</v>
      </c>
    </row>
    <row r="35" spans="1:251" s="98" customFormat="1" ht="15" customHeight="1" x14ac:dyDescent="0.25">
      <c r="A35" s="111" t="s">
        <v>313</v>
      </c>
      <c r="B35" s="112">
        <v>93.944536124999999</v>
      </c>
      <c r="C35" s="112">
        <v>0.12437630970112203</v>
      </c>
      <c r="D35" s="113">
        <v>1.0142021923068645E-2</v>
      </c>
      <c r="E35" s="114">
        <v>1.3563501849568435E-2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6926.2744361249997</v>
      </c>
      <c r="C36" s="119">
        <v>9.1699261061463577</v>
      </c>
      <c r="D36" s="120">
        <v>0.74774361632806097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729.6</v>
      </c>
      <c r="C38" s="95">
        <v>0.96594181312679972</v>
      </c>
      <c r="D38" s="97">
        <v>7.8765828224700102E-2</v>
      </c>
    </row>
    <row r="39" spans="1:251" s="98" customFormat="1" ht="15" customHeight="1" x14ac:dyDescent="0.25">
      <c r="A39" s="94" t="s">
        <v>316</v>
      </c>
      <c r="B39" s="95">
        <v>44</v>
      </c>
      <c r="C39" s="95">
        <v>5.8253069870585504E-2</v>
      </c>
      <c r="D39" s="97">
        <v>4.7501321846036247E-3</v>
      </c>
    </row>
    <row r="40" spans="1:251" s="98" customFormat="1" ht="15" customHeight="1" x14ac:dyDescent="0.25">
      <c r="A40" s="94" t="s">
        <v>317</v>
      </c>
      <c r="B40" s="95">
        <v>212.5</v>
      </c>
      <c r="C40" s="95">
        <v>0.28133584880680501</v>
      </c>
      <c r="D40" s="97">
        <v>2.2940979300642504E-2</v>
      </c>
    </row>
    <row r="41" spans="1:251" s="98" customFormat="1" ht="15" customHeight="1" x14ac:dyDescent="0.25">
      <c r="A41" s="94" t="s">
        <v>318</v>
      </c>
      <c r="B41" s="95">
        <v>0</v>
      </c>
      <c r="C41" s="95">
        <v>0</v>
      </c>
      <c r="D41" s="97">
        <v>0</v>
      </c>
    </row>
    <row r="42" spans="1:251" s="98" customFormat="1" ht="15" customHeight="1" x14ac:dyDescent="0.25">
      <c r="A42" s="101" t="s">
        <v>319</v>
      </c>
      <c r="B42" s="102">
        <v>986.1</v>
      </c>
      <c r="C42" s="102">
        <v>1.3055307318041902</v>
      </c>
      <c r="D42" s="104">
        <v>0.10645693970994624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1" t="s">
        <v>321</v>
      </c>
      <c r="B44" s="122">
        <v>186</v>
      </c>
      <c r="C44" s="122">
        <v>0.24625161354383873</v>
      </c>
      <c r="D44" s="123">
        <v>2.0080104234915321E-2</v>
      </c>
    </row>
    <row r="45" spans="1:251" s="98" customFormat="1" ht="15" customHeight="1" x14ac:dyDescent="0.25">
      <c r="A45" s="121" t="s">
        <v>322</v>
      </c>
      <c r="B45" s="122">
        <v>11</v>
      </c>
      <c r="C45" s="122">
        <v>1.4563267467646376E-2</v>
      </c>
      <c r="D45" s="123">
        <v>1.1875330461509062E-3</v>
      </c>
    </row>
    <row r="46" spans="1:251" s="98" customFormat="1" ht="15" customHeight="1" x14ac:dyDescent="0.25">
      <c r="A46" s="124" t="s">
        <v>323</v>
      </c>
      <c r="B46" s="122">
        <v>0</v>
      </c>
      <c r="C46" s="122">
        <v>0</v>
      </c>
      <c r="D46" s="123">
        <v>0</v>
      </c>
      <c r="E46" s="97"/>
    </row>
    <row r="47" spans="1:251" s="98" customFormat="1" ht="15" customHeight="1" x14ac:dyDescent="0.25">
      <c r="A47" s="108" t="s">
        <v>324</v>
      </c>
      <c r="B47" s="109">
        <v>0</v>
      </c>
      <c r="C47" s="109">
        <v>0</v>
      </c>
      <c r="D47" s="110">
        <v>0</v>
      </c>
    </row>
    <row r="48" spans="1:251" s="98" customFormat="1" ht="15" customHeight="1" x14ac:dyDescent="0.25">
      <c r="A48" s="108" t="s">
        <v>325</v>
      </c>
      <c r="B48" s="125">
        <v>4.125</v>
      </c>
      <c r="C48" s="109">
        <v>5.4612253003673908E-3</v>
      </c>
      <c r="D48" s="110">
        <v>4.4532489230658982E-4</v>
      </c>
    </row>
    <row r="49" spans="1:251" s="129" customFormat="1" ht="15" customHeight="1" x14ac:dyDescent="0.25">
      <c r="A49" s="101" t="s">
        <v>326</v>
      </c>
      <c r="B49" s="102">
        <v>201.125</v>
      </c>
      <c r="C49" s="102">
        <v>0.2662761063118525</v>
      </c>
      <c r="D49" s="104">
        <v>2.1712962173372818E-2</v>
      </c>
      <c r="E49" s="126"/>
      <c r="F49" s="126"/>
      <c r="G49" s="127"/>
      <c r="H49" s="128"/>
      <c r="I49" s="126"/>
      <c r="J49" s="126"/>
      <c r="K49" s="127"/>
      <c r="L49" s="128"/>
      <c r="M49" s="126"/>
      <c r="N49" s="126"/>
      <c r="O49" s="127"/>
      <c r="P49" s="128"/>
      <c r="Q49" s="126"/>
      <c r="R49" s="126"/>
      <c r="S49" s="127"/>
      <c r="T49" s="128"/>
      <c r="U49" s="126"/>
      <c r="V49" s="126"/>
      <c r="W49" s="127"/>
      <c r="X49" s="128"/>
      <c r="Y49" s="126"/>
      <c r="Z49" s="126"/>
      <c r="AA49" s="127"/>
      <c r="AB49" s="128"/>
      <c r="AC49" s="126"/>
      <c r="AD49" s="126"/>
      <c r="AE49" s="127"/>
      <c r="AF49" s="128"/>
      <c r="AG49" s="126"/>
      <c r="AH49" s="126"/>
      <c r="AI49" s="127"/>
      <c r="AJ49" s="128"/>
      <c r="AK49" s="126"/>
      <c r="AL49" s="126"/>
      <c r="AM49" s="127"/>
      <c r="AN49" s="128"/>
      <c r="AO49" s="126"/>
      <c r="AP49" s="126"/>
      <c r="AQ49" s="127"/>
      <c r="AR49" s="128"/>
      <c r="AS49" s="126"/>
      <c r="AT49" s="126"/>
      <c r="AU49" s="127"/>
      <c r="AV49" s="128"/>
      <c r="AW49" s="126"/>
      <c r="AX49" s="126"/>
      <c r="AY49" s="127"/>
      <c r="AZ49" s="128"/>
      <c r="BA49" s="126"/>
      <c r="BB49" s="126"/>
      <c r="BC49" s="127"/>
      <c r="BD49" s="128"/>
      <c r="BE49" s="126"/>
      <c r="BF49" s="126"/>
      <c r="BG49" s="127"/>
      <c r="BH49" s="128"/>
      <c r="BI49" s="126"/>
      <c r="BJ49" s="126"/>
      <c r="BK49" s="127"/>
      <c r="BL49" s="128"/>
      <c r="BM49" s="126"/>
      <c r="BN49" s="126"/>
      <c r="BO49" s="127"/>
      <c r="BP49" s="128"/>
      <c r="BQ49" s="126"/>
      <c r="BR49" s="126"/>
      <c r="BS49" s="127"/>
      <c r="BT49" s="128"/>
      <c r="BU49" s="126"/>
      <c r="BV49" s="126"/>
      <c r="BW49" s="127"/>
      <c r="BX49" s="128"/>
      <c r="BY49" s="126"/>
      <c r="BZ49" s="126"/>
      <c r="CA49" s="127"/>
      <c r="CB49" s="128"/>
      <c r="CC49" s="126"/>
      <c r="CD49" s="126"/>
      <c r="CE49" s="127"/>
      <c r="CF49" s="128"/>
      <c r="CG49" s="126"/>
      <c r="CH49" s="126"/>
      <c r="CI49" s="127"/>
      <c r="CJ49" s="128"/>
      <c r="CK49" s="126"/>
      <c r="CL49" s="126"/>
      <c r="CM49" s="127"/>
      <c r="CN49" s="128"/>
      <c r="CO49" s="126"/>
      <c r="CP49" s="126"/>
      <c r="CQ49" s="127"/>
      <c r="CR49" s="128"/>
      <c r="CS49" s="126"/>
      <c r="CT49" s="126"/>
      <c r="CU49" s="127"/>
      <c r="CV49" s="128"/>
      <c r="CW49" s="126"/>
      <c r="CX49" s="126"/>
      <c r="CY49" s="127"/>
      <c r="CZ49" s="128"/>
      <c r="DA49" s="126"/>
      <c r="DB49" s="126"/>
      <c r="DC49" s="127"/>
      <c r="DD49" s="128"/>
      <c r="DE49" s="126"/>
      <c r="DF49" s="126"/>
      <c r="DG49" s="127"/>
      <c r="DH49" s="128"/>
      <c r="DI49" s="126"/>
      <c r="DJ49" s="126"/>
      <c r="DK49" s="127"/>
      <c r="DL49" s="128"/>
      <c r="DM49" s="126"/>
      <c r="DN49" s="126"/>
      <c r="DO49" s="127"/>
      <c r="DP49" s="128"/>
      <c r="DQ49" s="126"/>
      <c r="DR49" s="126"/>
      <c r="DS49" s="127"/>
      <c r="DT49" s="128"/>
      <c r="DU49" s="126"/>
      <c r="DV49" s="126"/>
      <c r="DW49" s="127"/>
      <c r="DX49" s="128"/>
      <c r="DY49" s="126"/>
      <c r="DZ49" s="126"/>
      <c r="EA49" s="127"/>
      <c r="EB49" s="128"/>
      <c r="EC49" s="126"/>
      <c r="ED49" s="126"/>
      <c r="EE49" s="127"/>
      <c r="EF49" s="128"/>
      <c r="EG49" s="126"/>
      <c r="EH49" s="126"/>
      <c r="EI49" s="127"/>
      <c r="EJ49" s="128"/>
      <c r="EK49" s="126"/>
      <c r="EL49" s="126"/>
      <c r="EM49" s="127"/>
      <c r="EN49" s="128"/>
      <c r="EO49" s="126"/>
      <c r="EP49" s="126"/>
      <c r="EQ49" s="127"/>
      <c r="ER49" s="128"/>
      <c r="ES49" s="126"/>
      <c r="ET49" s="126"/>
      <c r="EU49" s="127"/>
      <c r="EV49" s="128"/>
      <c r="EW49" s="126"/>
      <c r="EX49" s="126"/>
      <c r="EY49" s="127"/>
      <c r="EZ49" s="128"/>
      <c r="FA49" s="126"/>
      <c r="FB49" s="126"/>
      <c r="FC49" s="127"/>
      <c r="FD49" s="128"/>
      <c r="FE49" s="126"/>
      <c r="FF49" s="126"/>
      <c r="FG49" s="127"/>
      <c r="FH49" s="128"/>
      <c r="FI49" s="126"/>
      <c r="FJ49" s="126"/>
      <c r="FK49" s="127"/>
      <c r="FL49" s="128"/>
      <c r="FM49" s="126"/>
      <c r="FN49" s="126"/>
      <c r="FO49" s="127"/>
      <c r="FP49" s="128"/>
      <c r="FQ49" s="126"/>
      <c r="FR49" s="126"/>
      <c r="FS49" s="127"/>
      <c r="FT49" s="128"/>
      <c r="FU49" s="126"/>
      <c r="FV49" s="126"/>
      <c r="FW49" s="127"/>
      <c r="FX49" s="128"/>
      <c r="FY49" s="126"/>
      <c r="FZ49" s="126"/>
      <c r="GA49" s="127"/>
      <c r="GB49" s="128"/>
      <c r="GC49" s="126"/>
      <c r="GD49" s="126"/>
      <c r="GE49" s="127"/>
      <c r="GF49" s="128"/>
      <c r="GG49" s="126"/>
      <c r="GH49" s="126"/>
      <c r="GI49" s="127"/>
      <c r="GJ49" s="128"/>
      <c r="GK49" s="126"/>
      <c r="GL49" s="126"/>
      <c r="GM49" s="127"/>
      <c r="GN49" s="128"/>
      <c r="GO49" s="126"/>
      <c r="GP49" s="126"/>
      <c r="GQ49" s="127"/>
      <c r="GR49" s="128"/>
      <c r="GS49" s="126"/>
      <c r="GT49" s="126"/>
      <c r="GU49" s="127"/>
      <c r="GV49" s="128"/>
      <c r="GW49" s="126"/>
      <c r="GX49" s="126"/>
      <c r="GY49" s="127"/>
      <c r="GZ49" s="128"/>
      <c r="HA49" s="126"/>
      <c r="HB49" s="126"/>
      <c r="HC49" s="127"/>
      <c r="HD49" s="128"/>
      <c r="HE49" s="126"/>
      <c r="HF49" s="126"/>
      <c r="HG49" s="127"/>
      <c r="HH49" s="128"/>
      <c r="HI49" s="126"/>
      <c r="HJ49" s="126"/>
      <c r="HK49" s="127"/>
      <c r="HL49" s="128"/>
      <c r="HM49" s="126"/>
      <c r="HN49" s="126"/>
      <c r="HO49" s="127"/>
      <c r="HP49" s="128"/>
      <c r="HQ49" s="126"/>
      <c r="HR49" s="126"/>
      <c r="HS49" s="127"/>
      <c r="HT49" s="128"/>
      <c r="HU49" s="126"/>
      <c r="HV49" s="126"/>
      <c r="HW49" s="127"/>
      <c r="HX49" s="128"/>
      <c r="HY49" s="126"/>
      <c r="HZ49" s="126"/>
      <c r="IA49" s="127"/>
      <c r="IB49" s="128"/>
      <c r="IC49" s="126"/>
      <c r="ID49" s="126"/>
      <c r="IE49" s="127"/>
      <c r="IF49" s="128"/>
      <c r="IG49" s="126"/>
      <c r="IH49" s="126"/>
      <c r="II49" s="127"/>
      <c r="IJ49" s="128"/>
      <c r="IK49" s="126"/>
      <c r="IL49" s="126"/>
      <c r="IM49" s="127"/>
      <c r="IN49" s="128"/>
      <c r="IO49" s="126"/>
      <c r="IP49" s="126"/>
      <c r="IQ49" s="127"/>
    </row>
    <row r="50" spans="1:251" s="130" customFormat="1" ht="15" customHeight="1" x14ac:dyDescent="0.25">
      <c r="A50" s="117" t="s">
        <v>327</v>
      </c>
      <c r="B50" s="118">
        <v>1187.2249999999999</v>
      </c>
      <c r="C50" s="118">
        <v>1.5718068381160428</v>
      </c>
      <c r="D50" s="104">
        <v>0.12816990188331903</v>
      </c>
    </row>
    <row r="51" spans="1:251" ht="15" customHeight="1" x14ac:dyDescent="0.25">
      <c r="A51" s="117" t="s">
        <v>328</v>
      </c>
      <c r="B51" s="118">
        <v>8113.4994361249992</v>
      </c>
      <c r="C51" s="118">
        <v>10.741732944262401</v>
      </c>
      <c r="D51" s="120">
        <v>0.87591351821137997</v>
      </c>
    </row>
    <row r="52" spans="1:251" ht="15" customHeight="1" x14ac:dyDescent="0.25">
      <c r="A52" s="87" t="s">
        <v>329</v>
      </c>
      <c r="B52" s="106"/>
      <c r="C52" s="106"/>
      <c r="D52" s="107"/>
    </row>
    <row r="53" spans="1:251" ht="15" customHeight="1" x14ac:dyDescent="0.25">
      <c r="A53" s="94" t="s">
        <v>197</v>
      </c>
      <c r="B53" s="109">
        <v>637.33068749999995</v>
      </c>
      <c r="C53" s="109">
        <v>0.84378338794558627</v>
      </c>
      <c r="D53" s="110">
        <v>6.8804659339302382E-2</v>
      </c>
    </row>
    <row r="54" spans="1:251" ht="15" customHeight="1" x14ac:dyDescent="0.25">
      <c r="A54" s="94" t="s">
        <v>273</v>
      </c>
      <c r="B54" s="95">
        <v>512.06999999999994</v>
      </c>
      <c r="C54" s="109">
        <v>0.6779465792870617</v>
      </c>
      <c r="D54" s="110">
        <v>5.5281822449317675E-2</v>
      </c>
    </row>
    <row r="55" spans="1:251" ht="15" customHeight="1" x14ac:dyDescent="0.25">
      <c r="A55" s="101" t="s">
        <v>330</v>
      </c>
      <c r="B55" s="102">
        <v>1149.4006875</v>
      </c>
      <c r="C55" s="102">
        <v>1.5217299672326479</v>
      </c>
      <c r="D55" s="104">
        <v>0.12408648178862006</v>
      </c>
    </row>
    <row r="56" spans="1:251" ht="15" customHeight="1" thickBot="1" x14ac:dyDescent="0.3">
      <c r="A56" s="131" t="s">
        <v>331</v>
      </c>
      <c r="B56" s="132">
        <v>9262.9001236249987</v>
      </c>
      <c r="C56" s="133">
        <v>12.263462911495049</v>
      </c>
      <c r="D56" s="134">
        <v>1</v>
      </c>
    </row>
    <row r="57" spans="1:251" ht="15" customHeight="1" x14ac:dyDescent="0.25">
      <c r="A57" s="135" t="s">
        <v>68</v>
      </c>
      <c r="B57" s="135"/>
      <c r="C57" s="135"/>
      <c r="D57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7"/>
  <sheetViews>
    <sheetView showGridLines="0" zoomScaleNormal="100" workbookViewId="0">
      <selection sqref="A1:E1"/>
    </sheetView>
  </sheetViews>
  <sheetFormatPr defaultColWidth="13.140625" defaultRowHeight="12.75" x14ac:dyDescent="0.25"/>
  <cols>
    <col min="1" max="1" width="58.42578125" style="74" bestFit="1" customWidth="1"/>
    <col min="2" max="2" width="14.140625" style="74" customWidth="1"/>
    <col min="3" max="3" width="10.28515625" style="74" bestFit="1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10.28515625" style="74" bestFit="1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10.28515625" style="74" bestFit="1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10.28515625" style="74" bestFit="1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10.28515625" style="74" bestFit="1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10.28515625" style="74" bestFit="1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10.28515625" style="74" bestFit="1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10.28515625" style="74" bestFit="1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10.28515625" style="74" bestFit="1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10.28515625" style="74" bestFit="1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10.28515625" style="74" bestFit="1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10.28515625" style="74" bestFit="1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10.28515625" style="74" bestFit="1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10.28515625" style="74" bestFit="1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10.28515625" style="74" bestFit="1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10.28515625" style="74" bestFit="1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10.28515625" style="74" bestFit="1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10.28515625" style="74" bestFit="1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10.28515625" style="74" bestFit="1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10.28515625" style="74" bestFit="1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10.28515625" style="74" bestFit="1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10.28515625" style="74" bestFit="1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10.28515625" style="74" bestFit="1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10.28515625" style="74" bestFit="1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10.28515625" style="74" bestFit="1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10.28515625" style="74" bestFit="1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10.28515625" style="74" bestFit="1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10.28515625" style="74" bestFit="1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10.28515625" style="74" bestFit="1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10.28515625" style="74" bestFit="1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10.28515625" style="74" bestFit="1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10.28515625" style="74" bestFit="1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10.28515625" style="74" bestFit="1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10.28515625" style="74" bestFit="1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10.28515625" style="74" bestFit="1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10.28515625" style="74" bestFit="1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10.28515625" style="74" bestFit="1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10.28515625" style="74" bestFit="1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10.28515625" style="74" bestFit="1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10.28515625" style="74" bestFit="1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10.28515625" style="74" bestFit="1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10.28515625" style="74" bestFit="1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10.28515625" style="74" bestFit="1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10.28515625" style="74" bestFit="1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10.28515625" style="74" bestFit="1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10.28515625" style="74" bestFit="1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10.28515625" style="74" bestFit="1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10.28515625" style="74" bestFit="1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10.28515625" style="74" bestFit="1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10.28515625" style="74" bestFit="1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10.28515625" style="74" bestFit="1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10.28515625" style="74" bestFit="1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10.28515625" style="74" bestFit="1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10.28515625" style="74" bestFit="1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10.28515625" style="74" bestFit="1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10.28515625" style="74" bestFit="1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10.28515625" style="74" bestFit="1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10.28515625" style="74" bestFit="1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10.28515625" style="74" bestFit="1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10.28515625" style="74" bestFit="1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10.28515625" style="74" bestFit="1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10.28515625" style="74" bestFit="1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10.28515625" style="74" bestFit="1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10.28515625" style="74" bestFit="1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339</v>
      </c>
      <c r="B2" s="72"/>
      <c r="C2" s="73"/>
      <c r="D2" s="73"/>
    </row>
    <row r="3" spans="1:5" ht="15" customHeight="1" x14ac:dyDescent="0.25">
      <c r="A3" s="136">
        <f>[8]ATUALIZAÇÃO!C10</f>
        <v>44256</v>
      </c>
      <c r="B3" s="136"/>
      <c r="C3" s="73"/>
      <c r="D3" s="73"/>
    </row>
    <row r="4" spans="1:5" ht="15" customHeight="1" x14ac:dyDescent="0.25">
      <c r="A4" s="76" t="str">
        <f>[8]ATUALIZAÇÃO!A2</f>
        <v>MUNICÍPIO: CASTELO DO PIAUÍ</v>
      </c>
      <c r="B4" s="77"/>
      <c r="C4" s="77"/>
      <c r="D4" s="73"/>
    </row>
    <row r="5" spans="1:5" ht="15" customHeight="1" x14ac:dyDescent="0.25">
      <c r="A5" s="76" t="str">
        <f>[8]ATUALIZAÇÃO!A1</f>
        <v>UF: PI</v>
      </c>
      <c r="B5" s="77"/>
      <c r="C5" s="77"/>
      <c r="D5" s="73"/>
    </row>
    <row r="6" spans="1:5" ht="15" customHeight="1" x14ac:dyDescent="0.25">
      <c r="A6" s="78" t="s">
        <v>281</v>
      </c>
      <c r="B6" s="79">
        <f>[8]ATUALIZAÇÃO!C10</f>
        <v>44256</v>
      </c>
      <c r="E6" s="80"/>
    </row>
    <row r="7" spans="1:5" ht="15" customHeight="1" thickBot="1" x14ac:dyDescent="0.3">
      <c r="A7" s="78"/>
      <c r="B7" s="81">
        <f>'[8]REBANHO '!B37</f>
        <v>814.05000000000007</v>
      </c>
      <c r="C7" s="82" t="s">
        <v>282</v>
      </c>
      <c r="D7" s="73"/>
    </row>
    <row r="8" spans="1:5" ht="15" customHeight="1" x14ac:dyDescent="0.25">
      <c r="A8" s="83"/>
      <c r="B8" s="84" t="s">
        <v>283</v>
      </c>
      <c r="C8" s="85" t="s">
        <v>284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/>
      <c r="C9" s="89"/>
      <c r="D9" s="90" t="s">
        <v>286</v>
      </c>
      <c r="E9" s="90" t="s">
        <v>283</v>
      </c>
    </row>
    <row r="10" spans="1:5" ht="15" customHeight="1" thickBot="1" x14ac:dyDescent="0.3">
      <c r="A10" s="91"/>
      <c r="B10" s="92" t="s">
        <v>287</v>
      </c>
      <c r="C10" s="92" t="s">
        <v>288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3375</v>
      </c>
      <c r="C12" s="96">
        <v>4.1459369817578766</v>
      </c>
      <c r="D12" s="97">
        <v>0.35808198731014146</v>
      </c>
      <c r="E12" s="97">
        <v>0.40826720135305894</v>
      </c>
    </row>
    <row r="13" spans="1:5" ht="15" customHeight="1" x14ac:dyDescent="0.25">
      <c r="A13" s="94" t="s">
        <v>292</v>
      </c>
      <c r="B13" s="95">
        <v>0</v>
      </c>
      <c r="C13" s="96">
        <v>0</v>
      </c>
      <c r="D13" s="97">
        <v>0</v>
      </c>
      <c r="E13" s="97">
        <v>0</v>
      </c>
    </row>
    <row r="14" spans="1:5" ht="15" customHeight="1" x14ac:dyDescent="0.25">
      <c r="A14" s="94" t="s">
        <v>293</v>
      </c>
      <c r="B14" s="95">
        <v>0</v>
      </c>
      <c r="C14" s="96">
        <v>0</v>
      </c>
      <c r="D14" s="97">
        <v>0</v>
      </c>
      <c r="E14" s="97">
        <v>0</v>
      </c>
    </row>
    <row r="15" spans="1:5" ht="15" customHeight="1" x14ac:dyDescent="0.25">
      <c r="A15" s="94" t="s">
        <v>294</v>
      </c>
      <c r="B15" s="95">
        <v>0</v>
      </c>
      <c r="C15" s="96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96">
        <v>0</v>
      </c>
      <c r="D16" s="97">
        <v>0</v>
      </c>
      <c r="E16" s="97">
        <v>0</v>
      </c>
    </row>
    <row r="17" spans="1:5" ht="15" customHeight="1" x14ac:dyDescent="0.25">
      <c r="A17" s="94" t="s">
        <v>333</v>
      </c>
      <c r="B17" s="95">
        <v>1700.9999999999995</v>
      </c>
      <c r="C17" s="96">
        <v>2.0895522388059695</v>
      </c>
      <c r="D17" s="97">
        <v>0.18047332160431126</v>
      </c>
      <c r="E17" s="97">
        <v>0.20576666948194164</v>
      </c>
    </row>
    <row r="18" spans="1:5" ht="15" customHeight="1" x14ac:dyDescent="0.25">
      <c r="A18" s="94" t="s">
        <v>297</v>
      </c>
      <c r="B18" s="95">
        <v>0</v>
      </c>
      <c r="C18" s="96">
        <v>0</v>
      </c>
      <c r="D18" s="97">
        <v>0</v>
      </c>
      <c r="E18" s="97">
        <v>0</v>
      </c>
    </row>
    <row r="19" spans="1:5" ht="15" customHeight="1" x14ac:dyDescent="0.25">
      <c r="A19" s="94" t="s">
        <v>334</v>
      </c>
      <c r="B19" s="95">
        <v>0</v>
      </c>
      <c r="C19" s="96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2640</v>
      </c>
      <c r="C20" s="96">
        <v>3.2430440390639395</v>
      </c>
      <c r="D20" s="97">
        <v>0.28009968785148842</v>
      </c>
      <c r="E20" s="97">
        <v>0.31935567750283722</v>
      </c>
    </row>
    <row r="21" spans="1:5" ht="15" customHeight="1" x14ac:dyDescent="0.25">
      <c r="A21" s="94" t="s">
        <v>300</v>
      </c>
      <c r="B21" s="95">
        <v>85.26</v>
      </c>
      <c r="C21" s="96">
        <v>0.10473558135249678</v>
      </c>
      <c r="D21" s="97">
        <v>9.0459467372037521E-3</v>
      </c>
      <c r="E21" s="97">
        <v>1.031373676662572E-2</v>
      </c>
    </row>
    <row r="22" spans="1:5" ht="15" customHeight="1" x14ac:dyDescent="0.25">
      <c r="A22" s="94" t="s">
        <v>301</v>
      </c>
      <c r="B22" s="95">
        <v>0</v>
      </c>
      <c r="C22" s="96">
        <v>0</v>
      </c>
      <c r="D22" s="97">
        <v>0</v>
      </c>
      <c r="E22" s="97">
        <v>0</v>
      </c>
    </row>
    <row r="23" spans="1:5" ht="15" customHeight="1" x14ac:dyDescent="0.25">
      <c r="A23" s="94" t="s">
        <v>336</v>
      </c>
      <c r="B23" s="95">
        <v>0</v>
      </c>
      <c r="C23" s="96">
        <v>0</v>
      </c>
      <c r="D23" s="97">
        <v>0</v>
      </c>
      <c r="E23" s="97">
        <v>0</v>
      </c>
    </row>
    <row r="24" spans="1:5" ht="15" customHeight="1" x14ac:dyDescent="0.25">
      <c r="A24" s="94" t="s">
        <v>337</v>
      </c>
      <c r="B24" s="95">
        <v>0</v>
      </c>
      <c r="C24" s="96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0</v>
      </c>
      <c r="C25" s="96">
        <v>0</v>
      </c>
      <c r="D25" s="97">
        <v>0</v>
      </c>
      <c r="E25" s="97">
        <v>0</v>
      </c>
    </row>
    <row r="26" spans="1:5" s="98" customFormat="1" ht="15" customHeight="1" x14ac:dyDescent="0.25">
      <c r="A26" s="94" t="s">
        <v>305</v>
      </c>
      <c r="B26" s="95">
        <v>0</v>
      </c>
      <c r="C26" s="96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0</v>
      </c>
      <c r="C27" s="96">
        <v>0</v>
      </c>
      <c r="D27" s="97">
        <v>0</v>
      </c>
      <c r="E27" s="97">
        <v>0</v>
      </c>
    </row>
    <row r="28" spans="1:5" s="98" customFormat="1" ht="15" customHeight="1" x14ac:dyDescent="0.25">
      <c r="A28" s="94" t="s">
        <v>307</v>
      </c>
      <c r="B28" s="95">
        <v>100</v>
      </c>
      <c r="C28" s="96">
        <v>0.12284257723727043</v>
      </c>
      <c r="D28" s="97">
        <v>1.0609836661041228E-2</v>
      </c>
      <c r="E28" s="97">
        <v>1.2096805966016561E-2</v>
      </c>
    </row>
    <row r="29" spans="1:5" s="99" customFormat="1" ht="15" customHeight="1" x14ac:dyDescent="0.25">
      <c r="A29" s="94" t="s">
        <v>308</v>
      </c>
      <c r="B29" s="95">
        <v>15.75</v>
      </c>
      <c r="C29" s="96">
        <v>1.9347705914870093E-2</v>
      </c>
      <c r="D29" s="97">
        <v>1.6710492741139934E-3</v>
      </c>
      <c r="E29" s="97">
        <v>1.9052469396476082E-3</v>
      </c>
    </row>
    <row r="30" spans="1:5" s="98" customFormat="1" ht="15" customHeight="1" x14ac:dyDescent="0.25">
      <c r="A30" s="94" t="s">
        <v>309</v>
      </c>
      <c r="B30" s="95">
        <v>0</v>
      </c>
      <c r="C30" s="96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338</v>
      </c>
      <c r="B31" s="95">
        <v>237.5103</v>
      </c>
      <c r="C31" s="96">
        <v>0.29176377372397272</v>
      </c>
      <c r="D31" s="97">
        <v>2.5199454883149005E-2</v>
      </c>
      <c r="E31" s="97">
        <v>2.873116014030383E-2</v>
      </c>
    </row>
    <row r="32" spans="1:5" s="98" customFormat="1" ht="15" customHeight="1" x14ac:dyDescent="0.25">
      <c r="A32" s="101" t="s">
        <v>311</v>
      </c>
      <c r="B32" s="102">
        <v>8154.5203000000001</v>
      </c>
      <c r="C32" s="103">
        <v>10.017222897856394</v>
      </c>
      <c r="D32" s="104">
        <v>0.86518128432144903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112.12465412500001</v>
      </c>
      <c r="C34" s="109">
        <v>0.13773681484552547</v>
      </c>
      <c r="D34" s="110">
        <v>1.1896242659419926E-2</v>
      </c>
      <c r="E34" s="97">
        <v>1.3563501849568433E-2</v>
      </c>
    </row>
    <row r="35" spans="1:251" s="98" customFormat="1" ht="15" customHeight="1" x14ac:dyDescent="0.25">
      <c r="A35" s="111" t="s">
        <v>313</v>
      </c>
      <c r="B35" s="112">
        <v>112.12465412500001</v>
      </c>
      <c r="C35" s="112">
        <v>0.13773681484552547</v>
      </c>
      <c r="D35" s="113">
        <v>1.1896242659419926E-2</v>
      </c>
      <c r="E35" s="114">
        <v>1.3563501849568433E-2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8266.6449541250004</v>
      </c>
      <c r="C36" s="119">
        <v>10.154959712701919</v>
      </c>
      <c r="D36" s="120">
        <v>0.87707752698086894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742.4</v>
      </c>
      <c r="C38" s="95">
        <v>0.91198329340949558</v>
      </c>
      <c r="D38" s="97">
        <v>7.8767427371570081E-2</v>
      </c>
    </row>
    <row r="39" spans="1:251" s="98" customFormat="1" ht="15" customHeight="1" x14ac:dyDescent="0.25">
      <c r="A39" s="94" t="s">
        <v>316</v>
      </c>
      <c r="B39" s="95">
        <v>42</v>
      </c>
      <c r="C39" s="95">
        <v>5.1593882439653578E-2</v>
      </c>
      <c r="D39" s="97">
        <v>4.4561313976373158E-3</v>
      </c>
    </row>
    <row r="40" spans="1:251" s="98" customFormat="1" ht="15" customHeight="1" x14ac:dyDescent="0.25">
      <c r="A40" s="94" t="s">
        <v>317</v>
      </c>
      <c r="B40" s="95">
        <v>58.333333333333336</v>
      </c>
      <c r="C40" s="95">
        <v>7.1658170055074424E-2</v>
      </c>
      <c r="D40" s="97">
        <v>6.1890713856073837E-3</v>
      </c>
    </row>
    <row r="41" spans="1:251" s="98" customFormat="1" ht="15" customHeight="1" x14ac:dyDescent="0.25">
      <c r="A41" s="94" t="s">
        <v>318</v>
      </c>
      <c r="B41" s="95">
        <v>0</v>
      </c>
      <c r="C41" s="95">
        <v>0</v>
      </c>
      <c r="D41" s="97">
        <v>0</v>
      </c>
    </row>
    <row r="42" spans="1:251" s="98" customFormat="1" ht="15" customHeight="1" x14ac:dyDescent="0.25">
      <c r="A42" s="101" t="s">
        <v>319</v>
      </c>
      <c r="B42" s="102">
        <v>842.73333333333335</v>
      </c>
      <c r="C42" s="102">
        <v>1.0352353459042236</v>
      </c>
      <c r="D42" s="104">
        <v>8.9412630154814779E-2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1" t="s">
        <v>321</v>
      </c>
      <c r="B44" s="122">
        <v>200</v>
      </c>
      <c r="C44" s="122">
        <v>0.24568515447454087</v>
      </c>
      <c r="D44" s="123">
        <v>2.1219673322082456E-2</v>
      </c>
    </row>
    <row r="45" spans="1:251" s="98" customFormat="1" ht="15" customHeight="1" x14ac:dyDescent="0.25">
      <c r="A45" s="121" t="s">
        <v>322</v>
      </c>
      <c r="B45" s="122">
        <v>10.5</v>
      </c>
      <c r="C45" s="122">
        <v>1.2898470609913395E-2</v>
      </c>
      <c r="D45" s="123">
        <v>1.1140328494093289E-3</v>
      </c>
    </row>
    <row r="46" spans="1:251" s="98" customFormat="1" ht="15" customHeight="1" x14ac:dyDescent="0.25">
      <c r="A46" s="124" t="s">
        <v>323</v>
      </c>
      <c r="B46" s="122">
        <v>0</v>
      </c>
      <c r="C46" s="122">
        <v>0</v>
      </c>
      <c r="D46" s="123">
        <v>0</v>
      </c>
      <c r="E46" s="97"/>
    </row>
    <row r="47" spans="1:251" s="98" customFormat="1" ht="15" customHeight="1" x14ac:dyDescent="0.25">
      <c r="A47" s="108" t="s">
        <v>324</v>
      </c>
      <c r="B47" s="109">
        <v>0</v>
      </c>
      <c r="C47" s="109">
        <v>0</v>
      </c>
      <c r="D47" s="110">
        <v>0</v>
      </c>
    </row>
    <row r="48" spans="1:251" s="98" customFormat="1" ht="15" customHeight="1" x14ac:dyDescent="0.25">
      <c r="A48" s="108" t="s">
        <v>325</v>
      </c>
      <c r="B48" s="125">
        <v>3.9375</v>
      </c>
      <c r="C48" s="109">
        <v>4.8369264787175232E-3</v>
      </c>
      <c r="D48" s="110">
        <v>4.1776231852849835E-4</v>
      </c>
    </row>
    <row r="49" spans="1:251" s="129" customFormat="1" ht="15" customHeight="1" x14ac:dyDescent="0.25">
      <c r="A49" s="101" t="s">
        <v>326</v>
      </c>
      <c r="B49" s="102">
        <v>214.4375</v>
      </c>
      <c r="C49" s="102">
        <v>0.26342055156317179</v>
      </c>
      <c r="D49" s="104">
        <v>2.2751468490020282E-2</v>
      </c>
      <c r="E49" s="126"/>
      <c r="F49" s="126"/>
      <c r="G49" s="127"/>
      <c r="H49" s="128"/>
      <c r="I49" s="126"/>
      <c r="J49" s="126"/>
      <c r="K49" s="127"/>
      <c r="L49" s="128"/>
      <c r="M49" s="126"/>
      <c r="N49" s="126"/>
      <c r="O49" s="127"/>
      <c r="P49" s="128"/>
      <c r="Q49" s="126"/>
      <c r="R49" s="126"/>
      <c r="S49" s="127"/>
      <c r="T49" s="128"/>
      <c r="U49" s="126"/>
      <c r="V49" s="126"/>
      <c r="W49" s="127"/>
      <c r="X49" s="128"/>
      <c r="Y49" s="126"/>
      <c r="Z49" s="126"/>
      <c r="AA49" s="127"/>
      <c r="AB49" s="128"/>
      <c r="AC49" s="126"/>
      <c r="AD49" s="126"/>
      <c r="AE49" s="127"/>
      <c r="AF49" s="128"/>
      <c r="AG49" s="126"/>
      <c r="AH49" s="126"/>
      <c r="AI49" s="127"/>
      <c r="AJ49" s="128"/>
      <c r="AK49" s="126"/>
      <c r="AL49" s="126"/>
      <c r="AM49" s="127"/>
      <c r="AN49" s="128"/>
      <c r="AO49" s="126"/>
      <c r="AP49" s="126"/>
      <c r="AQ49" s="127"/>
      <c r="AR49" s="128"/>
      <c r="AS49" s="126"/>
      <c r="AT49" s="126"/>
      <c r="AU49" s="127"/>
      <c r="AV49" s="128"/>
      <c r="AW49" s="126"/>
      <c r="AX49" s="126"/>
      <c r="AY49" s="127"/>
      <c r="AZ49" s="128"/>
      <c r="BA49" s="126"/>
      <c r="BB49" s="126"/>
      <c r="BC49" s="127"/>
      <c r="BD49" s="128"/>
      <c r="BE49" s="126"/>
      <c r="BF49" s="126"/>
      <c r="BG49" s="127"/>
      <c r="BH49" s="128"/>
      <c r="BI49" s="126"/>
      <c r="BJ49" s="126"/>
      <c r="BK49" s="127"/>
      <c r="BL49" s="128"/>
      <c r="BM49" s="126"/>
      <c r="BN49" s="126"/>
      <c r="BO49" s="127"/>
      <c r="BP49" s="128"/>
      <c r="BQ49" s="126"/>
      <c r="BR49" s="126"/>
      <c r="BS49" s="127"/>
      <c r="BT49" s="128"/>
      <c r="BU49" s="126"/>
      <c r="BV49" s="126"/>
      <c r="BW49" s="127"/>
      <c r="BX49" s="128"/>
      <c r="BY49" s="126"/>
      <c r="BZ49" s="126"/>
      <c r="CA49" s="127"/>
      <c r="CB49" s="128"/>
      <c r="CC49" s="126"/>
      <c r="CD49" s="126"/>
      <c r="CE49" s="127"/>
      <c r="CF49" s="128"/>
      <c r="CG49" s="126"/>
      <c r="CH49" s="126"/>
      <c r="CI49" s="127"/>
      <c r="CJ49" s="128"/>
      <c r="CK49" s="126"/>
      <c r="CL49" s="126"/>
      <c r="CM49" s="127"/>
      <c r="CN49" s="128"/>
      <c r="CO49" s="126"/>
      <c r="CP49" s="126"/>
      <c r="CQ49" s="127"/>
      <c r="CR49" s="128"/>
      <c r="CS49" s="126"/>
      <c r="CT49" s="126"/>
      <c r="CU49" s="127"/>
      <c r="CV49" s="128"/>
      <c r="CW49" s="126"/>
      <c r="CX49" s="126"/>
      <c r="CY49" s="127"/>
      <c r="CZ49" s="128"/>
      <c r="DA49" s="126"/>
      <c r="DB49" s="126"/>
      <c r="DC49" s="127"/>
      <c r="DD49" s="128"/>
      <c r="DE49" s="126"/>
      <c r="DF49" s="126"/>
      <c r="DG49" s="127"/>
      <c r="DH49" s="128"/>
      <c r="DI49" s="126"/>
      <c r="DJ49" s="126"/>
      <c r="DK49" s="127"/>
      <c r="DL49" s="128"/>
      <c r="DM49" s="126"/>
      <c r="DN49" s="126"/>
      <c r="DO49" s="127"/>
      <c r="DP49" s="128"/>
      <c r="DQ49" s="126"/>
      <c r="DR49" s="126"/>
      <c r="DS49" s="127"/>
      <c r="DT49" s="128"/>
      <c r="DU49" s="126"/>
      <c r="DV49" s="126"/>
      <c r="DW49" s="127"/>
      <c r="DX49" s="128"/>
      <c r="DY49" s="126"/>
      <c r="DZ49" s="126"/>
      <c r="EA49" s="127"/>
      <c r="EB49" s="128"/>
      <c r="EC49" s="126"/>
      <c r="ED49" s="126"/>
      <c r="EE49" s="127"/>
      <c r="EF49" s="128"/>
      <c r="EG49" s="126"/>
      <c r="EH49" s="126"/>
      <c r="EI49" s="127"/>
      <c r="EJ49" s="128"/>
      <c r="EK49" s="126"/>
      <c r="EL49" s="126"/>
      <c r="EM49" s="127"/>
      <c r="EN49" s="128"/>
      <c r="EO49" s="126"/>
      <c r="EP49" s="126"/>
      <c r="EQ49" s="127"/>
      <c r="ER49" s="128"/>
      <c r="ES49" s="126"/>
      <c r="ET49" s="126"/>
      <c r="EU49" s="127"/>
      <c r="EV49" s="128"/>
      <c r="EW49" s="126"/>
      <c r="EX49" s="126"/>
      <c r="EY49" s="127"/>
      <c r="EZ49" s="128"/>
      <c r="FA49" s="126"/>
      <c r="FB49" s="126"/>
      <c r="FC49" s="127"/>
      <c r="FD49" s="128"/>
      <c r="FE49" s="126"/>
      <c r="FF49" s="126"/>
      <c r="FG49" s="127"/>
      <c r="FH49" s="128"/>
      <c r="FI49" s="126"/>
      <c r="FJ49" s="126"/>
      <c r="FK49" s="127"/>
      <c r="FL49" s="128"/>
      <c r="FM49" s="126"/>
      <c r="FN49" s="126"/>
      <c r="FO49" s="127"/>
      <c r="FP49" s="128"/>
      <c r="FQ49" s="126"/>
      <c r="FR49" s="126"/>
      <c r="FS49" s="127"/>
      <c r="FT49" s="128"/>
      <c r="FU49" s="126"/>
      <c r="FV49" s="126"/>
      <c r="FW49" s="127"/>
      <c r="FX49" s="128"/>
      <c r="FY49" s="126"/>
      <c r="FZ49" s="126"/>
      <c r="GA49" s="127"/>
      <c r="GB49" s="128"/>
      <c r="GC49" s="126"/>
      <c r="GD49" s="126"/>
      <c r="GE49" s="127"/>
      <c r="GF49" s="128"/>
      <c r="GG49" s="126"/>
      <c r="GH49" s="126"/>
      <c r="GI49" s="127"/>
      <c r="GJ49" s="128"/>
      <c r="GK49" s="126"/>
      <c r="GL49" s="126"/>
      <c r="GM49" s="127"/>
      <c r="GN49" s="128"/>
      <c r="GO49" s="126"/>
      <c r="GP49" s="126"/>
      <c r="GQ49" s="127"/>
      <c r="GR49" s="128"/>
      <c r="GS49" s="126"/>
      <c r="GT49" s="126"/>
      <c r="GU49" s="127"/>
      <c r="GV49" s="128"/>
      <c r="GW49" s="126"/>
      <c r="GX49" s="126"/>
      <c r="GY49" s="127"/>
      <c r="GZ49" s="128"/>
      <c r="HA49" s="126"/>
      <c r="HB49" s="126"/>
      <c r="HC49" s="127"/>
      <c r="HD49" s="128"/>
      <c r="HE49" s="126"/>
      <c r="HF49" s="126"/>
      <c r="HG49" s="127"/>
      <c r="HH49" s="128"/>
      <c r="HI49" s="126"/>
      <c r="HJ49" s="126"/>
      <c r="HK49" s="127"/>
      <c r="HL49" s="128"/>
      <c r="HM49" s="126"/>
      <c r="HN49" s="126"/>
      <c r="HO49" s="127"/>
      <c r="HP49" s="128"/>
      <c r="HQ49" s="126"/>
      <c r="HR49" s="126"/>
      <c r="HS49" s="127"/>
      <c r="HT49" s="128"/>
      <c r="HU49" s="126"/>
      <c r="HV49" s="126"/>
      <c r="HW49" s="127"/>
      <c r="HX49" s="128"/>
      <c r="HY49" s="126"/>
      <c r="HZ49" s="126"/>
      <c r="IA49" s="127"/>
      <c r="IB49" s="128"/>
      <c r="IC49" s="126"/>
      <c r="ID49" s="126"/>
      <c r="IE49" s="127"/>
      <c r="IF49" s="128"/>
      <c r="IG49" s="126"/>
      <c r="IH49" s="126"/>
      <c r="II49" s="127"/>
      <c r="IJ49" s="128"/>
      <c r="IK49" s="126"/>
      <c r="IL49" s="126"/>
      <c r="IM49" s="127"/>
      <c r="IN49" s="128"/>
      <c r="IO49" s="126"/>
      <c r="IP49" s="126"/>
      <c r="IQ49" s="127"/>
    </row>
    <row r="50" spans="1:251" s="130" customFormat="1" ht="15" customHeight="1" x14ac:dyDescent="0.25">
      <c r="A50" s="117" t="s">
        <v>327</v>
      </c>
      <c r="B50" s="118">
        <v>1057.1708333333333</v>
      </c>
      <c r="C50" s="118">
        <v>1.2986558974673954</v>
      </c>
      <c r="D50" s="104">
        <v>0.11216409864483506</v>
      </c>
    </row>
    <row r="51" spans="1:251" ht="15" customHeight="1" x14ac:dyDescent="0.25">
      <c r="A51" s="117" t="s">
        <v>328</v>
      </c>
      <c r="B51" s="118">
        <v>9323.8157874583339</v>
      </c>
      <c r="C51" s="118">
        <v>11.453615610169313</v>
      </c>
      <c r="D51" s="120">
        <v>0.98924162562570395</v>
      </c>
    </row>
    <row r="52" spans="1:251" ht="15" customHeight="1" x14ac:dyDescent="0.25">
      <c r="A52" s="87" t="s">
        <v>329</v>
      </c>
      <c r="B52" s="106"/>
      <c r="C52" s="106"/>
      <c r="D52" s="107"/>
    </row>
    <row r="53" spans="1:251" ht="15" customHeight="1" x14ac:dyDescent="0.25">
      <c r="A53" s="94" t="s">
        <v>197</v>
      </c>
      <c r="B53" s="109">
        <v>0</v>
      </c>
      <c r="C53" s="109">
        <v>0</v>
      </c>
      <c r="D53" s="110">
        <v>0</v>
      </c>
    </row>
    <row r="54" spans="1:251" ht="15" customHeight="1" x14ac:dyDescent="0.25">
      <c r="A54" s="94" t="s">
        <v>273</v>
      </c>
      <c r="B54" s="95">
        <v>101.39999999999999</v>
      </c>
      <c r="C54" s="109">
        <v>0.1245623733185922</v>
      </c>
      <c r="D54" s="110">
        <v>1.0758374374295806E-2</v>
      </c>
    </row>
    <row r="55" spans="1:251" ht="15" customHeight="1" x14ac:dyDescent="0.25">
      <c r="A55" s="101" t="s">
        <v>330</v>
      </c>
      <c r="B55" s="102">
        <v>101.39999999999999</v>
      </c>
      <c r="C55" s="102">
        <v>0.1245623733185922</v>
      </c>
      <c r="D55" s="104">
        <v>1.0758374374295806E-2</v>
      </c>
    </row>
    <row r="56" spans="1:251" ht="15" customHeight="1" thickBot="1" x14ac:dyDescent="0.3">
      <c r="A56" s="131" t="s">
        <v>331</v>
      </c>
      <c r="B56" s="132">
        <v>9425.2157874583336</v>
      </c>
      <c r="C56" s="133">
        <v>11.578177983487906</v>
      </c>
      <c r="D56" s="134">
        <v>0.99999999999999978</v>
      </c>
    </row>
    <row r="57" spans="1:251" ht="15" customHeight="1" x14ac:dyDescent="0.25">
      <c r="A57" s="135" t="s">
        <v>68</v>
      </c>
      <c r="B57" s="135"/>
      <c r="C57" s="135"/>
      <c r="D57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340</v>
      </c>
      <c r="B2" s="2"/>
      <c r="C2" s="2"/>
      <c r="D2" s="2"/>
      <c r="E2" s="2"/>
    </row>
    <row r="3" spans="1:5" x14ac:dyDescent="0.2">
      <c r="A3" s="1" t="s">
        <v>341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205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1901.21</v>
      </c>
      <c r="C13" s="7">
        <v>0.77600000000000002</v>
      </c>
      <c r="D13" s="7">
        <v>4.4000000000000004</v>
      </c>
      <c r="E13" s="7">
        <v>3.65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25330</v>
      </c>
      <c r="C16" s="7">
        <v>10.338800000000001</v>
      </c>
      <c r="D16" s="7">
        <v>58.6</v>
      </c>
      <c r="E16" s="7">
        <v>48.67</v>
      </c>
    </row>
    <row r="17" spans="1:5" x14ac:dyDescent="0.2">
      <c r="A17" s="5" t="s">
        <v>23</v>
      </c>
      <c r="B17" s="7">
        <v>88</v>
      </c>
      <c r="C17" s="7">
        <v>3.5920000000000001E-2</v>
      </c>
      <c r="D17" s="7">
        <v>0.2</v>
      </c>
      <c r="E17" s="7">
        <v>0.17</v>
      </c>
    </row>
    <row r="18" spans="1:5" x14ac:dyDescent="0.2">
      <c r="A18" s="5" t="s">
        <v>24</v>
      </c>
      <c r="B18" s="7">
        <v>4500</v>
      </c>
      <c r="C18" s="7">
        <v>1.83673</v>
      </c>
      <c r="D18" s="7">
        <v>10.41</v>
      </c>
      <c r="E18" s="7">
        <v>8.65</v>
      </c>
    </row>
    <row r="19" spans="1:5" x14ac:dyDescent="0.2">
      <c r="A19" s="5" t="s">
        <v>25</v>
      </c>
      <c r="B19" s="7">
        <v>7590</v>
      </c>
      <c r="C19" s="7">
        <v>3.09796</v>
      </c>
      <c r="D19" s="7">
        <v>17.559999999999999</v>
      </c>
      <c r="E19" s="7">
        <v>14.58</v>
      </c>
    </row>
    <row r="20" spans="1:5" x14ac:dyDescent="0.2">
      <c r="A20" s="5" t="s">
        <v>26</v>
      </c>
      <c r="B20" s="7">
        <v>1110</v>
      </c>
      <c r="C20" s="7">
        <v>0.45305000000000001</v>
      </c>
      <c r="D20" s="7">
        <v>2.57</v>
      </c>
      <c r="E20" s="7">
        <v>2.13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40519.21</v>
      </c>
      <c r="C27" s="8">
        <v>16.538460000000001</v>
      </c>
      <c r="D27" s="8">
        <v>93.74</v>
      </c>
      <c r="E27" s="8">
        <v>77.849999999999994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1215.58</v>
      </c>
      <c r="C30" s="7">
        <v>0.49615999999999999</v>
      </c>
      <c r="D30" s="7">
        <v>2.81</v>
      </c>
      <c r="E30" s="7">
        <v>2.34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918.75</v>
      </c>
      <c r="C38" s="7">
        <v>0.375</v>
      </c>
      <c r="D38" s="7">
        <v>2.13</v>
      </c>
      <c r="E38" s="7">
        <v>1.77</v>
      </c>
    </row>
    <row r="39" spans="1:5" x14ac:dyDescent="0.2">
      <c r="A39" s="4" t="s">
        <v>45</v>
      </c>
      <c r="B39" s="8">
        <v>2134.33</v>
      </c>
      <c r="C39" s="8">
        <v>0.87116000000000005</v>
      </c>
      <c r="D39" s="8">
        <v>4.9400000000000004</v>
      </c>
      <c r="E39" s="8">
        <v>4.1100000000000003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568.94000000000005</v>
      </c>
      <c r="C41" s="7">
        <v>0.23</v>
      </c>
      <c r="D41" s="7">
        <v>1.32</v>
      </c>
      <c r="E41" s="7">
        <v>1.0900000000000001</v>
      </c>
    </row>
    <row r="42" spans="1:5" x14ac:dyDescent="0.2">
      <c r="A42" s="4" t="s">
        <v>48</v>
      </c>
      <c r="B42" s="8">
        <v>568.94000000000005</v>
      </c>
      <c r="C42" s="8">
        <v>0.23</v>
      </c>
      <c r="D42" s="8">
        <v>1.32</v>
      </c>
      <c r="E42" s="8">
        <v>1.0900000000000001</v>
      </c>
    </row>
    <row r="43" spans="1:5" x14ac:dyDescent="0.2">
      <c r="A43" s="4" t="s">
        <v>49</v>
      </c>
      <c r="B43" s="8">
        <v>43222.48</v>
      </c>
      <c r="C43" s="8">
        <v>17.639620000000001</v>
      </c>
      <c r="D43" s="8">
        <v>100</v>
      </c>
      <c r="E43" s="8">
        <v>83.05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500</v>
      </c>
      <c r="C45" s="7">
        <v>0.20408000000000001</v>
      </c>
      <c r="D45" s="7">
        <v>1.1599999999999999</v>
      </c>
      <c r="E45" s="7">
        <v>0.96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453.33</v>
      </c>
      <c r="C47" s="7">
        <v>0.18503</v>
      </c>
      <c r="D47" s="7">
        <v>1.05</v>
      </c>
      <c r="E47" s="7">
        <v>0.87</v>
      </c>
    </row>
    <row r="48" spans="1:5" x14ac:dyDescent="0.2">
      <c r="A48" s="4" t="s">
        <v>54</v>
      </c>
      <c r="B48" s="8">
        <v>953.32999999999993</v>
      </c>
      <c r="C48" s="8">
        <v>0.38911000000000001</v>
      </c>
      <c r="D48" s="8">
        <v>2.21</v>
      </c>
      <c r="E48" s="8">
        <v>1.83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267</v>
      </c>
      <c r="C50" s="7">
        <v>0.10897999999999999</v>
      </c>
      <c r="D50" s="7">
        <v>0.62</v>
      </c>
      <c r="E50" s="7">
        <v>0.51</v>
      </c>
    </row>
    <row r="51" spans="1:5" x14ac:dyDescent="0.2">
      <c r="A51" s="5" t="s">
        <v>57</v>
      </c>
      <c r="B51" s="7">
        <v>40.119999999999997</v>
      </c>
      <c r="C51" s="7">
        <v>1.6379999999999999E-2</v>
      </c>
      <c r="D51" s="7">
        <v>0.09</v>
      </c>
      <c r="E51" s="7">
        <v>0.08</v>
      </c>
    </row>
    <row r="52" spans="1:5" x14ac:dyDescent="0.2">
      <c r="A52" s="5" t="s">
        <v>58</v>
      </c>
      <c r="B52" s="7">
        <v>31.88</v>
      </c>
      <c r="C52" s="7">
        <v>1.3010000000000001E-2</v>
      </c>
      <c r="D52" s="7">
        <v>7.0000000000000007E-2</v>
      </c>
      <c r="E52" s="7">
        <v>0.06</v>
      </c>
    </row>
    <row r="53" spans="1:5" x14ac:dyDescent="0.2">
      <c r="A53" s="5" t="s">
        <v>59</v>
      </c>
      <c r="B53" s="7">
        <v>7350</v>
      </c>
      <c r="C53" s="7">
        <v>3</v>
      </c>
      <c r="D53" s="7">
        <v>17.010000000000002</v>
      </c>
      <c r="E53" s="7">
        <v>14.12</v>
      </c>
    </row>
    <row r="54" spans="1:5" x14ac:dyDescent="0.2">
      <c r="A54" s="4" t="s">
        <v>60</v>
      </c>
      <c r="B54" s="8">
        <v>7689</v>
      </c>
      <c r="C54" s="8">
        <v>3.1383700000000001</v>
      </c>
      <c r="D54" s="8">
        <v>17.79</v>
      </c>
      <c r="E54" s="8">
        <v>14.77</v>
      </c>
    </row>
    <row r="55" spans="1:5" x14ac:dyDescent="0.2">
      <c r="A55" s="4" t="s">
        <v>61</v>
      </c>
      <c r="B55" s="8">
        <v>8642.33</v>
      </c>
      <c r="C55" s="8">
        <v>3.5274800000000002</v>
      </c>
      <c r="D55" s="8">
        <v>20</v>
      </c>
      <c r="E55" s="8">
        <v>16.600000000000001</v>
      </c>
    </row>
    <row r="56" spans="1:5" x14ac:dyDescent="0.2">
      <c r="A56" s="4" t="s">
        <v>62</v>
      </c>
      <c r="B56" s="8">
        <v>51864.810000000005</v>
      </c>
      <c r="C56" s="8">
        <v>21.167100000000001</v>
      </c>
      <c r="D56" s="8">
        <v>120</v>
      </c>
      <c r="E56" s="8">
        <v>99.65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71.819999999999993</v>
      </c>
      <c r="C58" s="7">
        <v>2.9319999999999999E-2</v>
      </c>
      <c r="D58" s="7">
        <v>0.17</v>
      </c>
      <c r="E58" s="7">
        <v>0.14000000000000001</v>
      </c>
    </row>
    <row r="59" spans="1:5" x14ac:dyDescent="0.2">
      <c r="A59" s="5" t="s">
        <v>65</v>
      </c>
      <c r="B59" s="7">
        <v>106.47</v>
      </c>
      <c r="C59" s="7">
        <v>4.3459999999999999E-2</v>
      </c>
      <c r="D59" s="7">
        <v>0.25</v>
      </c>
      <c r="E59" s="7">
        <v>0.2</v>
      </c>
    </row>
    <row r="60" spans="1:5" x14ac:dyDescent="0.2">
      <c r="A60" s="4" t="s">
        <v>66</v>
      </c>
      <c r="B60" s="8">
        <v>178.29</v>
      </c>
      <c r="C60" s="8">
        <v>7.2779999999999997E-2</v>
      </c>
      <c r="D60" s="8">
        <v>0.42</v>
      </c>
      <c r="E60" s="8">
        <v>0.34</v>
      </c>
    </row>
    <row r="61" spans="1:5" x14ac:dyDescent="0.2">
      <c r="A61" s="4" t="s">
        <v>67</v>
      </c>
      <c r="B61" s="8">
        <v>52043.100000000006</v>
      </c>
      <c r="C61" s="8">
        <v>21.239879999999999</v>
      </c>
      <c r="D61" s="8">
        <v>120.42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343</v>
      </c>
      <c r="B2" s="2"/>
      <c r="C2" s="2"/>
      <c r="D2" s="2"/>
      <c r="E2" s="2"/>
    </row>
    <row r="3" spans="1:5" x14ac:dyDescent="0.2">
      <c r="A3" s="1" t="s">
        <v>344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345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462.25</v>
      </c>
      <c r="C12" s="7">
        <v>2.1010000000000001E-2</v>
      </c>
      <c r="D12" s="7">
        <v>1.53</v>
      </c>
      <c r="E12" s="7">
        <v>1.4</v>
      </c>
    </row>
    <row r="13" spans="1:5" x14ac:dyDescent="0.2">
      <c r="A13" s="5" t="s">
        <v>19</v>
      </c>
      <c r="B13" s="7">
        <v>457.14</v>
      </c>
      <c r="C13" s="7">
        <v>2.078E-2</v>
      </c>
      <c r="D13" s="7">
        <v>1.51</v>
      </c>
      <c r="E13" s="7">
        <v>1.38</v>
      </c>
    </row>
    <row r="14" spans="1:5" x14ac:dyDescent="0.2">
      <c r="A14" s="5" t="s">
        <v>20</v>
      </c>
      <c r="B14" s="7">
        <v>925</v>
      </c>
      <c r="C14" s="7">
        <v>4.2049999999999997E-2</v>
      </c>
      <c r="D14" s="7">
        <v>3.06</v>
      </c>
      <c r="E14" s="7">
        <v>2.8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10940</v>
      </c>
      <c r="C16" s="7">
        <v>0.49725999999999998</v>
      </c>
      <c r="D16" s="7">
        <v>36.19</v>
      </c>
      <c r="E16" s="7">
        <v>33.07</v>
      </c>
    </row>
    <row r="17" spans="1:5" x14ac:dyDescent="0.2">
      <c r="A17" s="5" t="s">
        <v>23</v>
      </c>
      <c r="B17" s="7">
        <v>99</v>
      </c>
      <c r="C17" s="7">
        <v>4.5199999999999997E-3</v>
      </c>
      <c r="D17" s="7">
        <v>0.33</v>
      </c>
      <c r="E17" s="7">
        <v>0.3</v>
      </c>
    </row>
    <row r="18" spans="1:5" x14ac:dyDescent="0.2">
      <c r="A18" s="5" t="s">
        <v>24</v>
      </c>
      <c r="B18" s="7">
        <v>437.5</v>
      </c>
      <c r="C18" s="7">
        <v>1.9890000000000001E-2</v>
      </c>
      <c r="D18" s="7">
        <v>1.45</v>
      </c>
      <c r="E18" s="7">
        <v>1.32</v>
      </c>
    </row>
    <row r="19" spans="1:5" x14ac:dyDescent="0.2">
      <c r="A19" s="5" t="s">
        <v>25</v>
      </c>
      <c r="B19" s="7">
        <v>11318.2</v>
      </c>
      <c r="C19" s="7">
        <v>0.51446999999999998</v>
      </c>
      <c r="D19" s="7">
        <v>37.44</v>
      </c>
      <c r="E19" s="7">
        <v>34.21</v>
      </c>
    </row>
    <row r="20" spans="1:5" x14ac:dyDescent="0.2">
      <c r="A20" s="5" t="s">
        <v>26</v>
      </c>
      <c r="B20" s="7">
        <v>38.85</v>
      </c>
      <c r="C20" s="7">
        <v>1.7700000000000001E-3</v>
      </c>
      <c r="D20" s="7">
        <v>0.13</v>
      </c>
      <c r="E20" s="7">
        <v>0.12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2930</v>
      </c>
      <c r="C23" s="7">
        <v>0.13317999999999999</v>
      </c>
      <c r="D23" s="7">
        <v>9.69</v>
      </c>
      <c r="E23" s="7">
        <v>8.86</v>
      </c>
    </row>
    <row r="24" spans="1:5" x14ac:dyDescent="0.2">
      <c r="A24" s="5" t="s">
        <v>30</v>
      </c>
      <c r="B24" s="7">
        <v>50</v>
      </c>
      <c r="C24" s="7">
        <v>2.2699999999999999E-3</v>
      </c>
      <c r="D24" s="7">
        <v>0.17</v>
      </c>
      <c r="E24" s="7">
        <v>0.15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27657.940000000002</v>
      </c>
      <c r="C27" s="8">
        <v>1.2572000000000001</v>
      </c>
      <c r="D27" s="8">
        <v>91.5</v>
      </c>
      <c r="E27" s="8">
        <v>83.61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829.74</v>
      </c>
      <c r="C30" s="7">
        <v>3.7719999999999997E-2</v>
      </c>
      <c r="D30" s="7">
        <v>2.75</v>
      </c>
      <c r="E30" s="7">
        <v>2.5099999999999998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553.16</v>
      </c>
      <c r="C33" s="7">
        <v>2.5139999999999999E-2</v>
      </c>
      <c r="D33" s="7">
        <v>1.83</v>
      </c>
      <c r="E33" s="7">
        <v>1.67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660</v>
      </c>
      <c r="C38" s="7">
        <v>0.03</v>
      </c>
      <c r="D38" s="7">
        <v>2.1800000000000002</v>
      </c>
      <c r="E38" s="7">
        <v>1.99</v>
      </c>
    </row>
    <row r="39" spans="1:5" x14ac:dyDescent="0.2">
      <c r="A39" s="4" t="s">
        <v>45</v>
      </c>
      <c r="B39" s="8">
        <v>2042.8999999999999</v>
      </c>
      <c r="C39" s="8">
        <v>9.2859999999999998E-2</v>
      </c>
      <c r="D39" s="8">
        <v>6.76</v>
      </c>
      <c r="E39" s="8">
        <v>6.17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526.20000000000005</v>
      </c>
      <c r="C41" s="7">
        <v>0.02</v>
      </c>
      <c r="D41" s="7">
        <v>1.74</v>
      </c>
      <c r="E41" s="7">
        <v>1.59</v>
      </c>
    </row>
    <row r="42" spans="1:5" x14ac:dyDescent="0.2">
      <c r="A42" s="4" t="s">
        <v>48</v>
      </c>
      <c r="B42" s="8">
        <v>526.20000000000005</v>
      </c>
      <c r="C42" s="8">
        <v>0.02</v>
      </c>
      <c r="D42" s="8">
        <v>1.74</v>
      </c>
      <c r="E42" s="8">
        <v>1.59</v>
      </c>
    </row>
    <row r="43" spans="1:5" x14ac:dyDescent="0.2">
      <c r="A43" s="4" t="s">
        <v>49</v>
      </c>
      <c r="B43" s="8">
        <v>30227.040000000005</v>
      </c>
      <c r="C43" s="8">
        <v>1.3700600000000001</v>
      </c>
      <c r="D43" s="8">
        <v>100</v>
      </c>
      <c r="E43" s="8">
        <v>91.37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62.35</v>
      </c>
      <c r="C45" s="7">
        <v>2.8300000000000001E-3</v>
      </c>
      <c r="D45" s="7">
        <v>0.21</v>
      </c>
      <c r="E45" s="7">
        <v>0.19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765.62</v>
      </c>
      <c r="C47" s="7">
        <v>3.4799999999999998E-2</v>
      </c>
      <c r="D47" s="7">
        <v>2.5299999999999998</v>
      </c>
      <c r="E47" s="7">
        <v>2.31</v>
      </c>
    </row>
    <row r="48" spans="1:5" x14ac:dyDescent="0.2">
      <c r="A48" s="4" t="s">
        <v>54</v>
      </c>
      <c r="B48" s="8">
        <v>827.97</v>
      </c>
      <c r="C48" s="8">
        <v>3.7629999999999997E-2</v>
      </c>
      <c r="D48" s="8">
        <v>2.74</v>
      </c>
      <c r="E48" s="8">
        <v>2.5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835</v>
      </c>
      <c r="C50" s="7">
        <v>3.7949999999999998E-2</v>
      </c>
      <c r="D50" s="7">
        <v>2.76</v>
      </c>
      <c r="E50" s="7">
        <v>2.52</v>
      </c>
    </row>
    <row r="51" spans="1:5" x14ac:dyDescent="0.2">
      <c r="A51" s="5" t="s">
        <v>57</v>
      </c>
      <c r="B51" s="7">
        <v>45.13</v>
      </c>
      <c r="C51" s="7">
        <v>2.0500000000000002E-3</v>
      </c>
      <c r="D51" s="7">
        <v>0.15</v>
      </c>
      <c r="E51" s="7">
        <v>0.14000000000000001</v>
      </c>
    </row>
    <row r="52" spans="1:5" x14ac:dyDescent="0.2">
      <c r="A52" s="5" t="s">
        <v>58</v>
      </c>
      <c r="B52" s="7">
        <v>80.67</v>
      </c>
      <c r="C52" s="7">
        <v>3.6700000000000001E-3</v>
      </c>
      <c r="D52" s="7">
        <v>0.27</v>
      </c>
      <c r="E52" s="7">
        <v>0.24</v>
      </c>
    </row>
    <row r="53" spans="1:5" x14ac:dyDescent="0.2">
      <c r="A53" s="5" t="s">
        <v>59</v>
      </c>
      <c r="B53" s="7">
        <v>660</v>
      </c>
      <c r="C53" s="7">
        <v>0.03</v>
      </c>
      <c r="D53" s="7">
        <v>2.1800000000000002</v>
      </c>
      <c r="E53" s="7">
        <v>1.99</v>
      </c>
    </row>
    <row r="54" spans="1:5" x14ac:dyDescent="0.2">
      <c r="A54" s="4" t="s">
        <v>60</v>
      </c>
      <c r="B54" s="8">
        <v>1620.8000000000002</v>
      </c>
      <c r="C54" s="8">
        <v>7.3669999999999999E-2</v>
      </c>
      <c r="D54" s="8">
        <v>5.36</v>
      </c>
      <c r="E54" s="8">
        <v>4.8899999999999997</v>
      </c>
    </row>
    <row r="55" spans="1:5" x14ac:dyDescent="0.2">
      <c r="A55" s="4" t="s">
        <v>61</v>
      </c>
      <c r="B55" s="8">
        <v>2448.7700000000004</v>
      </c>
      <c r="C55" s="8">
        <v>0.1113</v>
      </c>
      <c r="D55" s="8">
        <v>8.1</v>
      </c>
      <c r="E55" s="8">
        <v>7.39</v>
      </c>
    </row>
    <row r="56" spans="1:5" x14ac:dyDescent="0.2">
      <c r="A56" s="4" t="s">
        <v>62</v>
      </c>
      <c r="B56" s="8">
        <v>32675.810000000005</v>
      </c>
      <c r="C56" s="8">
        <v>1.48136</v>
      </c>
      <c r="D56" s="8">
        <v>108.1</v>
      </c>
      <c r="E56" s="8">
        <v>98.76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181.77</v>
      </c>
      <c r="C58" s="7">
        <v>8.26E-3</v>
      </c>
      <c r="D58" s="7">
        <v>0.6</v>
      </c>
      <c r="E58" s="7">
        <v>0.55000000000000004</v>
      </c>
    </row>
    <row r="59" spans="1:5" x14ac:dyDescent="0.2">
      <c r="A59" s="5" t="s">
        <v>65</v>
      </c>
      <c r="B59" s="7">
        <v>228.15</v>
      </c>
      <c r="C59" s="7">
        <v>1.0370000000000001E-2</v>
      </c>
      <c r="D59" s="7">
        <v>0.75</v>
      </c>
      <c r="E59" s="7">
        <v>0.69</v>
      </c>
    </row>
    <row r="60" spans="1:5" x14ac:dyDescent="0.2">
      <c r="A60" s="4" t="s">
        <v>66</v>
      </c>
      <c r="B60" s="8">
        <v>409.92</v>
      </c>
      <c r="C60" s="8">
        <v>1.8630000000000001E-2</v>
      </c>
      <c r="D60" s="8">
        <v>1.35</v>
      </c>
      <c r="E60" s="8">
        <v>1.24</v>
      </c>
    </row>
    <row r="61" spans="1:5" x14ac:dyDescent="0.2">
      <c r="A61" s="4" t="s">
        <v>67</v>
      </c>
      <c r="B61" s="8">
        <v>33085.730000000003</v>
      </c>
      <c r="C61" s="8">
        <v>1.4999899999999999</v>
      </c>
      <c r="D61" s="8">
        <v>109.45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343</v>
      </c>
      <c r="B2" s="2"/>
      <c r="C2" s="2"/>
      <c r="D2" s="2"/>
      <c r="E2" s="2"/>
    </row>
    <row r="3" spans="1:5" x14ac:dyDescent="0.2">
      <c r="A3" s="1" t="s">
        <v>346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123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2137.25</v>
      </c>
      <c r="C13" s="7">
        <v>2.1372499999999999</v>
      </c>
      <c r="D13" s="7">
        <v>6.32</v>
      </c>
      <c r="E13" s="7">
        <v>5.93</v>
      </c>
    </row>
    <row r="14" spans="1:5" x14ac:dyDescent="0.2">
      <c r="A14" s="5" t="s">
        <v>20</v>
      </c>
      <c r="B14" s="7">
        <v>520</v>
      </c>
      <c r="C14" s="7">
        <v>0.52</v>
      </c>
      <c r="D14" s="7">
        <v>1.54</v>
      </c>
      <c r="E14" s="7">
        <v>1.44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7940</v>
      </c>
      <c r="C16" s="7">
        <v>7.94</v>
      </c>
      <c r="D16" s="7">
        <v>23.48</v>
      </c>
      <c r="E16" s="7">
        <v>22.02</v>
      </c>
    </row>
    <row r="17" spans="1:5" x14ac:dyDescent="0.2">
      <c r="A17" s="5" t="s">
        <v>23</v>
      </c>
      <c r="B17" s="7">
        <v>143</v>
      </c>
      <c r="C17" s="7">
        <v>0.14299999999999999</v>
      </c>
      <c r="D17" s="7">
        <v>0.42</v>
      </c>
      <c r="E17" s="7">
        <v>0.4</v>
      </c>
    </row>
    <row r="18" spans="1:5" x14ac:dyDescent="0.2">
      <c r="A18" s="5" t="s">
        <v>24</v>
      </c>
      <c r="B18" s="7">
        <v>5250</v>
      </c>
      <c r="C18" s="7">
        <v>5.25</v>
      </c>
      <c r="D18" s="7">
        <v>15.52</v>
      </c>
      <c r="E18" s="7">
        <v>14.56</v>
      </c>
    </row>
    <row r="19" spans="1:5" x14ac:dyDescent="0.2">
      <c r="A19" s="5" t="s">
        <v>25</v>
      </c>
      <c r="B19" s="7">
        <v>6760</v>
      </c>
      <c r="C19" s="7">
        <v>6.76</v>
      </c>
      <c r="D19" s="7">
        <v>19.989999999999998</v>
      </c>
      <c r="E19" s="7">
        <v>18.75</v>
      </c>
    </row>
    <row r="20" spans="1:5" x14ac:dyDescent="0.2">
      <c r="A20" s="5" t="s">
        <v>26</v>
      </c>
      <c r="B20" s="7">
        <v>40</v>
      </c>
      <c r="C20" s="7">
        <v>0.04</v>
      </c>
      <c r="D20" s="7">
        <v>0.12</v>
      </c>
      <c r="E20" s="7">
        <v>0.11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3000</v>
      </c>
      <c r="C23" s="7">
        <v>3</v>
      </c>
      <c r="D23" s="7">
        <v>8.8699999999999992</v>
      </c>
      <c r="E23" s="7">
        <v>8.32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3800</v>
      </c>
      <c r="C26" s="7">
        <v>3.8</v>
      </c>
      <c r="D26" s="7">
        <v>11.24</v>
      </c>
      <c r="E26" s="7">
        <v>10.54</v>
      </c>
    </row>
    <row r="27" spans="1:5" x14ac:dyDescent="0.2">
      <c r="A27" s="4" t="s">
        <v>33</v>
      </c>
      <c r="B27" s="8">
        <v>29590.25</v>
      </c>
      <c r="C27" s="8">
        <v>29.590250000000001</v>
      </c>
      <c r="D27" s="8">
        <v>87.5</v>
      </c>
      <c r="E27" s="8">
        <v>82.07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2300</v>
      </c>
      <c r="C29" s="7">
        <v>2.2999999999999998</v>
      </c>
      <c r="D29" s="7">
        <v>6.8</v>
      </c>
      <c r="E29" s="7">
        <v>6.38</v>
      </c>
    </row>
    <row r="30" spans="1:5" x14ac:dyDescent="0.2">
      <c r="A30" s="5" t="s">
        <v>36</v>
      </c>
      <c r="B30" s="7">
        <v>887.71</v>
      </c>
      <c r="C30" s="7">
        <v>0.88771</v>
      </c>
      <c r="D30" s="7">
        <v>2.62</v>
      </c>
      <c r="E30" s="7">
        <v>2.46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660</v>
      </c>
      <c r="C38" s="7">
        <v>0.66</v>
      </c>
      <c r="D38" s="7">
        <v>1.95</v>
      </c>
      <c r="E38" s="7">
        <v>1.83</v>
      </c>
    </row>
    <row r="39" spans="1:5" x14ac:dyDescent="0.2">
      <c r="A39" s="4" t="s">
        <v>45</v>
      </c>
      <c r="B39" s="8">
        <v>3847.71</v>
      </c>
      <c r="C39" s="8">
        <v>3.8477100000000002</v>
      </c>
      <c r="D39" s="8">
        <v>11.37</v>
      </c>
      <c r="E39" s="8">
        <v>10.67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380.38</v>
      </c>
      <c r="C41" s="7">
        <v>0.38</v>
      </c>
      <c r="D41" s="7">
        <v>1.1200000000000001</v>
      </c>
      <c r="E41" s="7">
        <v>1.05</v>
      </c>
    </row>
    <row r="42" spans="1:5" x14ac:dyDescent="0.2">
      <c r="A42" s="4" t="s">
        <v>48</v>
      </c>
      <c r="B42" s="8">
        <v>380.38</v>
      </c>
      <c r="C42" s="8">
        <v>0.38</v>
      </c>
      <c r="D42" s="8">
        <v>1.1200000000000001</v>
      </c>
      <c r="E42" s="8">
        <v>1.05</v>
      </c>
    </row>
    <row r="43" spans="1:5" x14ac:dyDescent="0.2">
      <c r="A43" s="4" t="s">
        <v>49</v>
      </c>
      <c r="B43" s="8">
        <v>33818.339999999997</v>
      </c>
      <c r="C43" s="8">
        <v>33.817959999999999</v>
      </c>
      <c r="D43" s="8">
        <v>99.99</v>
      </c>
      <c r="E43" s="8">
        <v>93.79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1187.5</v>
      </c>
      <c r="C45" s="7">
        <v>1.1875</v>
      </c>
      <c r="D45" s="7">
        <v>3.51</v>
      </c>
      <c r="E45" s="7">
        <v>3.29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97.78</v>
      </c>
      <c r="C47" s="7">
        <v>9.7780000000000006E-2</v>
      </c>
      <c r="D47" s="7">
        <v>0.28999999999999998</v>
      </c>
      <c r="E47" s="7">
        <v>0.27</v>
      </c>
    </row>
    <row r="48" spans="1:5" x14ac:dyDescent="0.2">
      <c r="A48" s="4" t="s">
        <v>54</v>
      </c>
      <c r="B48" s="8">
        <v>1285.28</v>
      </c>
      <c r="C48" s="8">
        <v>1.28528</v>
      </c>
      <c r="D48" s="8">
        <v>3.8</v>
      </c>
      <c r="E48" s="8">
        <v>3.56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369.43</v>
      </c>
      <c r="C50" s="7">
        <v>0.36942999999999998</v>
      </c>
      <c r="D50" s="7">
        <v>1.0900000000000001</v>
      </c>
      <c r="E50" s="7">
        <v>1.02</v>
      </c>
    </row>
    <row r="51" spans="1:5" x14ac:dyDescent="0.2">
      <c r="A51" s="5" t="s">
        <v>57</v>
      </c>
      <c r="B51" s="7">
        <v>65.19</v>
      </c>
      <c r="C51" s="7">
        <v>6.5189999999999998E-2</v>
      </c>
      <c r="D51" s="7">
        <v>0.19</v>
      </c>
      <c r="E51" s="7">
        <v>0.18</v>
      </c>
    </row>
    <row r="52" spans="1:5" x14ac:dyDescent="0.2">
      <c r="A52" s="5" t="s">
        <v>58</v>
      </c>
      <c r="B52" s="7">
        <v>6.88</v>
      </c>
      <c r="C52" s="7">
        <v>6.8700000000000002E-3</v>
      </c>
      <c r="D52" s="7">
        <v>0.02</v>
      </c>
      <c r="E52" s="7">
        <v>0.02</v>
      </c>
    </row>
    <row r="53" spans="1:5" x14ac:dyDescent="0.2">
      <c r="A53" s="5" t="s">
        <v>59</v>
      </c>
      <c r="B53" s="7">
        <v>350</v>
      </c>
      <c r="C53" s="7">
        <v>0.35</v>
      </c>
      <c r="D53" s="7">
        <v>1.03</v>
      </c>
      <c r="E53" s="7">
        <v>0.97</v>
      </c>
    </row>
    <row r="54" spans="1:5" x14ac:dyDescent="0.2">
      <c r="A54" s="4" t="s">
        <v>60</v>
      </c>
      <c r="B54" s="8">
        <v>791.5</v>
      </c>
      <c r="C54" s="8">
        <v>0.79149000000000003</v>
      </c>
      <c r="D54" s="8">
        <v>2.33</v>
      </c>
      <c r="E54" s="8">
        <v>2.19</v>
      </c>
    </row>
    <row r="55" spans="1:5" x14ac:dyDescent="0.2">
      <c r="A55" s="4" t="s">
        <v>61</v>
      </c>
      <c r="B55" s="8">
        <v>2076.7799999999997</v>
      </c>
      <c r="C55" s="8">
        <v>2.0767699999999998</v>
      </c>
      <c r="D55" s="8">
        <v>6.13</v>
      </c>
      <c r="E55" s="8">
        <v>5.75</v>
      </c>
    </row>
    <row r="56" spans="1:5" x14ac:dyDescent="0.2">
      <c r="A56" s="4" t="s">
        <v>62</v>
      </c>
      <c r="B56" s="8">
        <v>35895.119999999995</v>
      </c>
      <c r="C56" s="8">
        <v>35.894730000000003</v>
      </c>
      <c r="D56" s="8">
        <v>106.12</v>
      </c>
      <c r="E56" s="8">
        <v>99.54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15.49</v>
      </c>
      <c r="C58" s="7">
        <v>1.549E-2</v>
      </c>
      <c r="D58" s="7">
        <v>0.05</v>
      </c>
      <c r="E58" s="7">
        <v>0.04</v>
      </c>
    </row>
    <row r="59" spans="1:5" x14ac:dyDescent="0.2">
      <c r="A59" s="5" t="s">
        <v>65</v>
      </c>
      <c r="B59" s="7">
        <v>152.1</v>
      </c>
      <c r="C59" s="7">
        <v>0.15210000000000001</v>
      </c>
      <c r="D59" s="7">
        <v>0.45</v>
      </c>
      <c r="E59" s="7">
        <v>0.42</v>
      </c>
    </row>
    <row r="60" spans="1:5" x14ac:dyDescent="0.2">
      <c r="A60" s="4" t="s">
        <v>66</v>
      </c>
      <c r="B60" s="8">
        <v>167.59</v>
      </c>
      <c r="C60" s="8">
        <v>0.16758999999999999</v>
      </c>
      <c r="D60" s="8">
        <v>0.5</v>
      </c>
      <c r="E60" s="8">
        <v>0.46</v>
      </c>
    </row>
    <row r="61" spans="1:5" x14ac:dyDescent="0.2">
      <c r="A61" s="4" t="s">
        <v>67</v>
      </c>
      <c r="B61" s="8">
        <v>36062.709999999992</v>
      </c>
      <c r="C61" s="8">
        <v>36.06232</v>
      </c>
      <c r="D61" s="8">
        <v>106.62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343</v>
      </c>
      <c r="B2" s="2"/>
      <c r="C2" s="2"/>
      <c r="D2" s="2"/>
      <c r="E2" s="2"/>
    </row>
    <row r="3" spans="1:5" x14ac:dyDescent="0.2">
      <c r="A3" s="1" t="s">
        <v>348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123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374.28</v>
      </c>
      <c r="C13" s="7">
        <v>0.29942000000000002</v>
      </c>
      <c r="D13" s="7">
        <v>1.01</v>
      </c>
      <c r="E13" s="7">
        <v>0.96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18730.64</v>
      </c>
      <c r="C16" s="7">
        <v>14.98451</v>
      </c>
      <c r="D16" s="7">
        <v>50.5</v>
      </c>
      <c r="E16" s="7">
        <v>47.95</v>
      </c>
    </row>
    <row r="17" spans="1:5" x14ac:dyDescent="0.2">
      <c r="A17" s="5" t="s">
        <v>23</v>
      </c>
      <c r="B17" s="7">
        <v>121</v>
      </c>
      <c r="C17" s="7">
        <v>9.6799999999999997E-2</v>
      </c>
      <c r="D17" s="7">
        <v>0.33</v>
      </c>
      <c r="E17" s="7">
        <v>0.31</v>
      </c>
    </row>
    <row r="18" spans="1:5" x14ac:dyDescent="0.2">
      <c r="A18" s="5" t="s">
        <v>24</v>
      </c>
      <c r="B18" s="7">
        <v>7619.04</v>
      </c>
      <c r="C18" s="7">
        <v>6.0952299999999999</v>
      </c>
      <c r="D18" s="7">
        <v>20.54</v>
      </c>
      <c r="E18" s="7">
        <v>19.510000000000002</v>
      </c>
    </row>
    <row r="19" spans="1:5" x14ac:dyDescent="0.2">
      <c r="A19" s="5" t="s">
        <v>25</v>
      </c>
      <c r="B19" s="7">
        <v>2692.5</v>
      </c>
      <c r="C19" s="7">
        <v>2.1539999999999999</v>
      </c>
      <c r="D19" s="7">
        <v>7.26</v>
      </c>
      <c r="E19" s="7">
        <v>6.89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2236.84</v>
      </c>
      <c r="C23" s="7">
        <v>1.7894699999999999</v>
      </c>
      <c r="D23" s="7">
        <v>6.03</v>
      </c>
      <c r="E23" s="7">
        <v>5.73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31774.3</v>
      </c>
      <c r="C27" s="8">
        <v>25.419429999999998</v>
      </c>
      <c r="D27" s="8">
        <v>85.67</v>
      </c>
      <c r="E27" s="8">
        <v>81.349999999999994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2302.63</v>
      </c>
      <c r="C29" s="7">
        <v>1.8421000000000001</v>
      </c>
      <c r="D29" s="7">
        <v>6.21</v>
      </c>
      <c r="E29" s="7">
        <v>5.9</v>
      </c>
    </row>
    <row r="30" spans="1:5" x14ac:dyDescent="0.2">
      <c r="A30" s="5" t="s">
        <v>36</v>
      </c>
      <c r="B30" s="7">
        <v>953.23</v>
      </c>
      <c r="C30" s="7">
        <v>0.76258000000000004</v>
      </c>
      <c r="D30" s="7">
        <v>2.57</v>
      </c>
      <c r="E30" s="7">
        <v>2.44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953.23</v>
      </c>
      <c r="C33" s="7">
        <v>0.76258000000000004</v>
      </c>
      <c r="D33" s="7">
        <v>2.57</v>
      </c>
      <c r="E33" s="7">
        <v>2.44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761.81</v>
      </c>
      <c r="C38" s="7">
        <v>0.60945000000000005</v>
      </c>
      <c r="D38" s="7">
        <v>2.0499999999999998</v>
      </c>
      <c r="E38" s="7">
        <v>1.95</v>
      </c>
    </row>
    <row r="39" spans="1:5" x14ac:dyDescent="0.2">
      <c r="A39" s="4" t="s">
        <v>45</v>
      </c>
      <c r="B39" s="8">
        <v>4970.8999999999996</v>
      </c>
      <c r="C39" s="8">
        <v>3.9767100000000002</v>
      </c>
      <c r="D39" s="8">
        <v>13.4</v>
      </c>
      <c r="E39" s="8">
        <v>12.73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341.91</v>
      </c>
      <c r="C41" s="7">
        <v>0.27</v>
      </c>
      <c r="D41" s="7">
        <v>0.92</v>
      </c>
      <c r="E41" s="7">
        <v>0.88</v>
      </c>
    </row>
    <row r="42" spans="1:5" x14ac:dyDescent="0.2">
      <c r="A42" s="4" t="s">
        <v>48</v>
      </c>
      <c r="B42" s="8">
        <v>341.91</v>
      </c>
      <c r="C42" s="8">
        <v>0.27</v>
      </c>
      <c r="D42" s="8">
        <v>0.92</v>
      </c>
      <c r="E42" s="8">
        <v>0.88</v>
      </c>
    </row>
    <row r="43" spans="1:5" x14ac:dyDescent="0.2">
      <c r="A43" s="4" t="s">
        <v>49</v>
      </c>
      <c r="B43" s="8">
        <v>37087.11</v>
      </c>
      <c r="C43" s="8">
        <v>29.666139999999999</v>
      </c>
      <c r="D43" s="8">
        <v>99.99</v>
      </c>
      <c r="E43" s="8">
        <v>94.96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810</v>
      </c>
      <c r="C45" s="7">
        <v>0.64800000000000002</v>
      </c>
      <c r="D45" s="7">
        <v>2.1800000000000002</v>
      </c>
      <c r="E45" s="7">
        <v>2.0699999999999998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53.47</v>
      </c>
      <c r="C47" s="7">
        <v>4.2779999999999999E-2</v>
      </c>
      <c r="D47" s="7">
        <v>0.14000000000000001</v>
      </c>
      <c r="E47" s="7">
        <v>0.14000000000000001</v>
      </c>
    </row>
    <row r="48" spans="1:5" x14ac:dyDescent="0.2">
      <c r="A48" s="4" t="s">
        <v>54</v>
      </c>
      <c r="B48" s="8">
        <v>863.47</v>
      </c>
      <c r="C48" s="8">
        <v>0.69077999999999995</v>
      </c>
      <c r="D48" s="8">
        <v>2.3199999999999998</v>
      </c>
      <c r="E48" s="8">
        <v>2.21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316.67</v>
      </c>
      <c r="C50" s="7">
        <v>0.25333</v>
      </c>
      <c r="D50" s="7">
        <v>0.85</v>
      </c>
      <c r="E50" s="7">
        <v>0.81</v>
      </c>
    </row>
    <row r="51" spans="1:5" x14ac:dyDescent="0.2">
      <c r="A51" s="5" t="s">
        <v>57</v>
      </c>
      <c r="B51" s="7">
        <v>55.16</v>
      </c>
      <c r="C51" s="7">
        <v>4.4130000000000003E-2</v>
      </c>
      <c r="D51" s="7">
        <v>0.15</v>
      </c>
      <c r="E51" s="7">
        <v>0.14000000000000001</v>
      </c>
    </row>
    <row r="52" spans="1:5" x14ac:dyDescent="0.2">
      <c r="A52" s="5" t="s">
        <v>58</v>
      </c>
      <c r="B52" s="7">
        <v>5.01</v>
      </c>
      <c r="C52" s="7">
        <v>4.0099999999999997E-3</v>
      </c>
      <c r="D52" s="7">
        <v>0.01</v>
      </c>
      <c r="E52" s="7">
        <v>0.01</v>
      </c>
    </row>
    <row r="53" spans="1:5" x14ac:dyDescent="0.2">
      <c r="A53" s="5" t="s">
        <v>59</v>
      </c>
      <c r="B53" s="7">
        <v>660</v>
      </c>
      <c r="C53" s="7">
        <v>0.52800000000000002</v>
      </c>
      <c r="D53" s="7">
        <v>1.78</v>
      </c>
      <c r="E53" s="7">
        <v>1.69</v>
      </c>
    </row>
    <row r="54" spans="1:5" x14ac:dyDescent="0.2">
      <c r="A54" s="4" t="s">
        <v>60</v>
      </c>
      <c r="B54" s="8">
        <v>1036.8399999999999</v>
      </c>
      <c r="C54" s="8">
        <v>0.82947000000000004</v>
      </c>
      <c r="D54" s="8">
        <v>2.79</v>
      </c>
      <c r="E54" s="8">
        <v>2.65</v>
      </c>
    </row>
    <row r="55" spans="1:5" x14ac:dyDescent="0.2">
      <c r="A55" s="4" t="s">
        <v>61</v>
      </c>
      <c r="B55" s="8">
        <v>1900.31</v>
      </c>
      <c r="C55" s="8">
        <v>1.5202500000000001</v>
      </c>
      <c r="D55" s="8">
        <v>5.1100000000000003</v>
      </c>
      <c r="E55" s="8">
        <v>4.8600000000000003</v>
      </c>
    </row>
    <row r="56" spans="1:5" x14ac:dyDescent="0.2">
      <c r="A56" s="4" t="s">
        <v>62</v>
      </c>
      <c r="B56" s="8">
        <v>38987.42</v>
      </c>
      <c r="C56" s="8">
        <v>31.186389999999999</v>
      </c>
      <c r="D56" s="8">
        <v>105.1</v>
      </c>
      <c r="E56" s="8">
        <v>99.82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11.3</v>
      </c>
      <c r="C58" s="7">
        <v>9.0399999999999994E-3</v>
      </c>
      <c r="D58" s="7">
        <v>0.03</v>
      </c>
      <c r="E58" s="7">
        <v>0.03</v>
      </c>
    </row>
    <row r="59" spans="1:5" x14ac:dyDescent="0.2">
      <c r="A59" s="5" t="s">
        <v>65</v>
      </c>
      <c r="B59" s="7">
        <v>60.84</v>
      </c>
      <c r="C59" s="7">
        <v>4.8669999999999998E-2</v>
      </c>
      <c r="D59" s="7">
        <v>0.16</v>
      </c>
      <c r="E59" s="7">
        <v>0.16</v>
      </c>
    </row>
    <row r="60" spans="1:5" x14ac:dyDescent="0.2">
      <c r="A60" s="4" t="s">
        <v>66</v>
      </c>
      <c r="B60" s="8">
        <v>72.14</v>
      </c>
      <c r="C60" s="8">
        <v>5.7709999999999997E-2</v>
      </c>
      <c r="D60" s="8">
        <v>0.19</v>
      </c>
      <c r="E60" s="8">
        <v>0.19</v>
      </c>
    </row>
    <row r="61" spans="1:5" x14ac:dyDescent="0.2">
      <c r="A61" s="4" t="s">
        <v>67</v>
      </c>
      <c r="B61" s="8">
        <v>39059.56</v>
      </c>
      <c r="C61" s="8">
        <v>31.2441</v>
      </c>
      <c r="D61" s="8">
        <v>105.29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343</v>
      </c>
      <c r="B2" s="2"/>
      <c r="C2" s="2"/>
      <c r="D2" s="2"/>
      <c r="E2" s="2"/>
    </row>
    <row r="3" spans="1:5" x14ac:dyDescent="0.2">
      <c r="A3" s="1" t="s">
        <v>341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205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1901.21</v>
      </c>
      <c r="C13" s="7">
        <v>1.42591</v>
      </c>
      <c r="D13" s="7">
        <v>3.24</v>
      </c>
      <c r="E13" s="7">
        <v>2.74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28803.32</v>
      </c>
      <c r="C16" s="7">
        <v>21.60249</v>
      </c>
      <c r="D16" s="7">
        <v>49.1</v>
      </c>
      <c r="E16" s="7">
        <v>41.58</v>
      </c>
    </row>
    <row r="17" spans="1:5" x14ac:dyDescent="0.2">
      <c r="A17" s="5" t="s">
        <v>23</v>
      </c>
      <c r="B17" s="7">
        <v>88</v>
      </c>
      <c r="C17" s="7">
        <v>6.6000000000000003E-2</v>
      </c>
      <c r="D17" s="7">
        <v>0.15</v>
      </c>
      <c r="E17" s="7">
        <v>0.13</v>
      </c>
    </row>
    <row r="18" spans="1:5" x14ac:dyDescent="0.2">
      <c r="A18" s="5" t="s">
        <v>24</v>
      </c>
      <c r="B18" s="7">
        <v>11250</v>
      </c>
      <c r="C18" s="7">
        <v>8.4375</v>
      </c>
      <c r="D18" s="7">
        <v>19.18</v>
      </c>
      <c r="E18" s="7">
        <v>16.239999999999998</v>
      </c>
    </row>
    <row r="19" spans="1:5" x14ac:dyDescent="0.2">
      <c r="A19" s="5" t="s">
        <v>25</v>
      </c>
      <c r="B19" s="7">
        <v>9410</v>
      </c>
      <c r="C19" s="7">
        <v>7.0575000000000001</v>
      </c>
      <c r="D19" s="7">
        <v>16.04</v>
      </c>
      <c r="E19" s="7">
        <v>13.59</v>
      </c>
    </row>
    <row r="20" spans="1:5" x14ac:dyDescent="0.2">
      <c r="A20" s="5" t="s">
        <v>26</v>
      </c>
      <c r="B20" s="7">
        <v>200</v>
      </c>
      <c r="C20" s="7">
        <v>0.15</v>
      </c>
      <c r="D20" s="7">
        <v>0.34</v>
      </c>
      <c r="E20" s="7">
        <v>0.28999999999999998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3450</v>
      </c>
      <c r="C23" s="7">
        <v>2.5874999999999999</v>
      </c>
      <c r="D23" s="7">
        <v>5.88</v>
      </c>
      <c r="E23" s="7">
        <v>4.9800000000000004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55102.53</v>
      </c>
      <c r="C27" s="8">
        <v>41.326900000000002</v>
      </c>
      <c r="D27" s="8">
        <v>93.93</v>
      </c>
      <c r="E27" s="8">
        <v>79.55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1653.08</v>
      </c>
      <c r="C30" s="7">
        <v>1.2398100000000001</v>
      </c>
      <c r="D30" s="7">
        <v>2.82</v>
      </c>
      <c r="E30" s="7">
        <v>2.39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1160.8</v>
      </c>
      <c r="C38" s="7">
        <v>0.87060000000000004</v>
      </c>
      <c r="D38" s="7">
        <v>1.98</v>
      </c>
      <c r="E38" s="7">
        <v>1.68</v>
      </c>
    </row>
    <row r="39" spans="1:5" x14ac:dyDescent="0.2">
      <c r="A39" s="4" t="s">
        <v>45</v>
      </c>
      <c r="B39" s="8">
        <v>2813.88</v>
      </c>
      <c r="C39" s="8">
        <v>2.1104099999999999</v>
      </c>
      <c r="D39" s="8">
        <v>4.8</v>
      </c>
      <c r="E39" s="8">
        <v>4.07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742.58</v>
      </c>
      <c r="C41" s="7">
        <v>0.56000000000000005</v>
      </c>
      <c r="D41" s="7">
        <v>1.27</v>
      </c>
      <c r="E41" s="7">
        <v>1.07</v>
      </c>
    </row>
    <row r="42" spans="1:5" x14ac:dyDescent="0.2">
      <c r="A42" s="4" t="s">
        <v>48</v>
      </c>
      <c r="B42" s="8">
        <v>742.58</v>
      </c>
      <c r="C42" s="8">
        <v>0.56000000000000005</v>
      </c>
      <c r="D42" s="8">
        <v>1.27</v>
      </c>
      <c r="E42" s="8">
        <v>1.07</v>
      </c>
    </row>
    <row r="43" spans="1:5" x14ac:dyDescent="0.2">
      <c r="A43" s="4" t="s">
        <v>49</v>
      </c>
      <c r="B43" s="8">
        <v>58658.99</v>
      </c>
      <c r="C43" s="8">
        <v>43.997309999999999</v>
      </c>
      <c r="D43" s="8">
        <v>100</v>
      </c>
      <c r="E43" s="8">
        <v>84.69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350</v>
      </c>
      <c r="C45" s="7">
        <v>0.26250000000000001</v>
      </c>
      <c r="D45" s="7">
        <v>0.6</v>
      </c>
      <c r="E45" s="7">
        <v>0.51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453.33</v>
      </c>
      <c r="C47" s="7">
        <v>0.34</v>
      </c>
      <c r="D47" s="7">
        <v>0.77</v>
      </c>
      <c r="E47" s="7">
        <v>0.65</v>
      </c>
    </row>
    <row r="48" spans="1:5" x14ac:dyDescent="0.2">
      <c r="A48" s="4" t="s">
        <v>54</v>
      </c>
      <c r="B48" s="8">
        <v>803.32999999999993</v>
      </c>
      <c r="C48" s="8">
        <v>0.60250000000000004</v>
      </c>
      <c r="D48" s="8">
        <v>1.37</v>
      </c>
      <c r="E48" s="8">
        <v>1.1599999999999999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267</v>
      </c>
      <c r="C50" s="7">
        <v>0.20025000000000001</v>
      </c>
      <c r="D50" s="7">
        <v>0.46</v>
      </c>
      <c r="E50" s="7">
        <v>0.39</v>
      </c>
    </row>
    <row r="51" spans="1:5" x14ac:dyDescent="0.2">
      <c r="A51" s="5" t="s">
        <v>57</v>
      </c>
      <c r="B51" s="7">
        <v>40.119999999999997</v>
      </c>
      <c r="C51" s="7">
        <v>3.0089999999999999E-2</v>
      </c>
      <c r="D51" s="7">
        <v>7.0000000000000007E-2</v>
      </c>
      <c r="E51" s="7">
        <v>0.06</v>
      </c>
    </row>
    <row r="52" spans="1:5" x14ac:dyDescent="0.2">
      <c r="A52" s="5" t="s">
        <v>58</v>
      </c>
      <c r="B52" s="7">
        <v>31.88</v>
      </c>
      <c r="C52" s="7">
        <v>2.3910000000000001E-2</v>
      </c>
      <c r="D52" s="7">
        <v>0.05</v>
      </c>
      <c r="E52" s="7">
        <v>0.05</v>
      </c>
    </row>
    <row r="53" spans="1:5" x14ac:dyDescent="0.2">
      <c r="A53" s="5" t="s">
        <v>59</v>
      </c>
      <c r="B53" s="7">
        <v>9286.4</v>
      </c>
      <c r="C53" s="7">
        <v>6.9648000000000003</v>
      </c>
      <c r="D53" s="7">
        <v>15.83</v>
      </c>
      <c r="E53" s="7">
        <v>13.41</v>
      </c>
    </row>
    <row r="54" spans="1:5" x14ac:dyDescent="0.2">
      <c r="A54" s="4" t="s">
        <v>60</v>
      </c>
      <c r="B54" s="8">
        <v>9625.4</v>
      </c>
      <c r="C54" s="8">
        <v>7.2190500000000002</v>
      </c>
      <c r="D54" s="8">
        <v>16.41</v>
      </c>
      <c r="E54" s="8">
        <v>13.91</v>
      </c>
    </row>
    <row r="55" spans="1:5" x14ac:dyDescent="0.2">
      <c r="A55" s="4" t="s">
        <v>61</v>
      </c>
      <c r="B55" s="8">
        <v>10428.73</v>
      </c>
      <c r="C55" s="8">
        <v>7.8215500000000002</v>
      </c>
      <c r="D55" s="8">
        <v>17.78</v>
      </c>
      <c r="E55" s="8">
        <v>15.07</v>
      </c>
    </row>
    <row r="56" spans="1:5" x14ac:dyDescent="0.2">
      <c r="A56" s="4" t="s">
        <v>62</v>
      </c>
      <c r="B56" s="8">
        <v>69087.72</v>
      </c>
      <c r="C56" s="8">
        <v>51.818860000000001</v>
      </c>
      <c r="D56" s="8">
        <v>117.78</v>
      </c>
      <c r="E56" s="8">
        <v>99.76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71.819999999999993</v>
      </c>
      <c r="C58" s="7">
        <v>5.3870000000000001E-2</v>
      </c>
      <c r="D58" s="7">
        <v>0.12</v>
      </c>
      <c r="E58" s="7">
        <v>0.1</v>
      </c>
    </row>
    <row r="59" spans="1:5" x14ac:dyDescent="0.2">
      <c r="A59" s="5" t="s">
        <v>65</v>
      </c>
      <c r="B59" s="7">
        <v>106.47</v>
      </c>
      <c r="C59" s="7">
        <v>7.9850000000000004E-2</v>
      </c>
      <c r="D59" s="7">
        <v>0.18</v>
      </c>
      <c r="E59" s="7">
        <v>0.15</v>
      </c>
    </row>
    <row r="60" spans="1:5" x14ac:dyDescent="0.2">
      <c r="A60" s="4" t="s">
        <v>66</v>
      </c>
      <c r="B60" s="8">
        <v>178.29</v>
      </c>
      <c r="C60" s="8">
        <v>0.13372000000000001</v>
      </c>
      <c r="D60" s="8">
        <v>0.3</v>
      </c>
      <c r="E60" s="8">
        <v>0.25</v>
      </c>
    </row>
    <row r="61" spans="1:5" x14ac:dyDescent="0.2">
      <c r="A61" s="4" t="s">
        <v>67</v>
      </c>
      <c r="B61" s="8">
        <v>69266.009999999995</v>
      </c>
      <c r="C61" s="8">
        <v>51.952579999999998</v>
      </c>
      <c r="D61" s="8">
        <v>118.08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89</v>
      </c>
      <c r="B2" s="2"/>
      <c r="C2" s="2"/>
      <c r="D2" s="2"/>
      <c r="E2" s="2"/>
    </row>
    <row r="3" spans="1:5" x14ac:dyDescent="0.2">
      <c r="A3" s="1" t="s">
        <v>90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91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2982.54</v>
      </c>
      <c r="C12" s="7">
        <v>0.29826000000000003</v>
      </c>
      <c r="D12" s="7">
        <v>4.41</v>
      </c>
      <c r="E12" s="7">
        <v>4.17</v>
      </c>
    </row>
    <row r="13" spans="1:5" x14ac:dyDescent="0.2">
      <c r="A13" s="5" t="s">
        <v>19</v>
      </c>
      <c r="B13" s="7">
        <v>96.88</v>
      </c>
      <c r="C13" s="7">
        <v>9.6900000000000007E-3</v>
      </c>
      <c r="D13" s="7">
        <v>0.14000000000000001</v>
      </c>
      <c r="E13" s="7">
        <v>0.14000000000000001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22250</v>
      </c>
      <c r="C16" s="7">
        <v>2.2250000000000001</v>
      </c>
      <c r="D16" s="7">
        <v>32.869999999999997</v>
      </c>
      <c r="E16" s="7">
        <v>31.11</v>
      </c>
    </row>
    <row r="17" spans="1:5" x14ac:dyDescent="0.2">
      <c r="A17" s="5" t="s">
        <v>23</v>
      </c>
      <c r="B17" s="7">
        <v>66</v>
      </c>
      <c r="C17" s="7">
        <v>6.6E-3</v>
      </c>
      <c r="D17" s="7">
        <v>0.1</v>
      </c>
      <c r="E17" s="7">
        <v>0.09</v>
      </c>
    </row>
    <row r="18" spans="1:5" x14ac:dyDescent="0.2">
      <c r="A18" s="5" t="s">
        <v>24</v>
      </c>
      <c r="B18" s="7">
        <v>24000</v>
      </c>
      <c r="C18" s="7">
        <v>2.4</v>
      </c>
      <c r="D18" s="7">
        <v>35.450000000000003</v>
      </c>
      <c r="E18" s="7">
        <v>33.56</v>
      </c>
    </row>
    <row r="19" spans="1:5" x14ac:dyDescent="0.2">
      <c r="A19" s="5" t="s">
        <v>25</v>
      </c>
      <c r="B19" s="7">
        <v>4321.6000000000004</v>
      </c>
      <c r="C19" s="7">
        <v>0.43215999999999999</v>
      </c>
      <c r="D19" s="7">
        <v>6.38</v>
      </c>
      <c r="E19" s="7">
        <v>6.04</v>
      </c>
    </row>
    <row r="20" spans="1:5" x14ac:dyDescent="0.2">
      <c r="A20" s="5" t="s">
        <v>26</v>
      </c>
      <c r="B20" s="7">
        <v>4227.5</v>
      </c>
      <c r="C20" s="7">
        <v>0.42275000000000001</v>
      </c>
      <c r="D20" s="7">
        <v>6.25</v>
      </c>
      <c r="E20" s="7">
        <v>5.91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1750</v>
      </c>
      <c r="C23" s="7">
        <v>0.17499999999999999</v>
      </c>
      <c r="D23" s="7">
        <v>2.59</v>
      </c>
      <c r="E23" s="7">
        <v>2.4500000000000002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1350</v>
      </c>
      <c r="C25" s="7">
        <v>0.13500000000000001</v>
      </c>
      <c r="D25" s="7">
        <v>1.99</v>
      </c>
      <c r="E25" s="7">
        <v>1.89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61044.52</v>
      </c>
      <c r="C27" s="8">
        <v>6.1044600000000004</v>
      </c>
      <c r="D27" s="8">
        <v>90.18</v>
      </c>
      <c r="E27" s="8">
        <v>85.36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1500</v>
      </c>
      <c r="C29" s="7">
        <v>0.15</v>
      </c>
      <c r="D29" s="7">
        <v>2.2200000000000002</v>
      </c>
      <c r="E29" s="7">
        <v>2.1</v>
      </c>
    </row>
    <row r="30" spans="1:5" x14ac:dyDescent="0.2">
      <c r="A30" s="5" t="s">
        <v>36</v>
      </c>
      <c r="B30" s="7">
        <v>1831.34</v>
      </c>
      <c r="C30" s="7">
        <v>0.18312999999999999</v>
      </c>
      <c r="D30" s="7">
        <v>2.71</v>
      </c>
      <c r="E30" s="7">
        <v>2.56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1220.8900000000001</v>
      </c>
      <c r="C33" s="7">
        <v>0.12209</v>
      </c>
      <c r="D33" s="7">
        <v>1.8</v>
      </c>
      <c r="E33" s="7">
        <v>1.71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1500</v>
      </c>
      <c r="C38" s="7">
        <v>0.15</v>
      </c>
      <c r="D38" s="7">
        <v>2.2200000000000002</v>
      </c>
      <c r="E38" s="7">
        <v>2.1</v>
      </c>
    </row>
    <row r="39" spans="1:5" x14ac:dyDescent="0.2">
      <c r="A39" s="4" t="s">
        <v>45</v>
      </c>
      <c r="B39" s="8">
        <v>6052.2300000000005</v>
      </c>
      <c r="C39" s="8">
        <v>0.60521999999999998</v>
      </c>
      <c r="D39" s="8">
        <v>8.9499999999999993</v>
      </c>
      <c r="E39" s="8">
        <v>8.4700000000000006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597.09</v>
      </c>
      <c r="C41" s="7">
        <v>0.06</v>
      </c>
      <c r="D41" s="7">
        <v>0.88</v>
      </c>
      <c r="E41" s="7">
        <v>0.83</v>
      </c>
    </row>
    <row r="42" spans="1:5" x14ac:dyDescent="0.2">
      <c r="A42" s="4" t="s">
        <v>48</v>
      </c>
      <c r="B42" s="8">
        <v>597.09</v>
      </c>
      <c r="C42" s="8">
        <v>0.06</v>
      </c>
      <c r="D42" s="8">
        <v>0.88</v>
      </c>
      <c r="E42" s="8">
        <v>0.83</v>
      </c>
    </row>
    <row r="43" spans="1:5" x14ac:dyDescent="0.2">
      <c r="A43" s="4" t="s">
        <v>49</v>
      </c>
      <c r="B43" s="8">
        <v>67693.84</v>
      </c>
      <c r="C43" s="8">
        <v>6.7696800000000001</v>
      </c>
      <c r="D43" s="8">
        <v>100.01</v>
      </c>
      <c r="E43" s="8">
        <v>94.66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1398.38</v>
      </c>
      <c r="C45" s="7">
        <v>0.13983999999999999</v>
      </c>
      <c r="D45" s="7">
        <v>2.0699999999999998</v>
      </c>
      <c r="E45" s="7">
        <v>1.96</v>
      </c>
    </row>
    <row r="46" spans="1:5" x14ac:dyDescent="0.2">
      <c r="A46" s="5" t="s">
        <v>52</v>
      </c>
      <c r="B46" s="7">
        <v>431.27</v>
      </c>
      <c r="C46" s="7">
        <v>4.3130000000000002E-2</v>
      </c>
      <c r="D46" s="7">
        <v>0.64</v>
      </c>
      <c r="E46" s="7">
        <v>0.6</v>
      </c>
    </row>
    <row r="47" spans="1:5" x14ac:dyDescent="0.2">
      <c r="A47" s="5" t="s">
        <v>53</v>
      </c>
      <c r="B47" s="7">
        <v>759.93</v>
      </c>
      <c r="C47" s="7">
        <v>7.5990000000000002E-2</v>
      </c>
      <c r="D47" s="7">
        <v>1.1200000000000001</v>
      </c>
      <c r="E47" s="7">
        <v>1.06</v>
      </c>
    </row>
    <row r="48" spans="1:5" x14ac:dyDescent="0.2">
      <c r="A48" s="4" t="s">
        <v>54</v>
      </c>
      <c r="B48" s="8">
        <v>2589.58</v>
      </c>
      <c r="C48" s="8">
        <v>0.25896000000000002</v>
      </c>
      <c r="D48" s="8">
        <v>3.83</v>
      </c>
      <c r="E48" s="8">
        <v>3.62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832.45</v>
      </c>
      <c r="C50" s="7">
        <v>8.3239999999999995E-2</v>
      </c>
      <c r="D50" s="7">
        <v>1.23</v>
      </c>
      <c r="E50" s="7">
        <v>1.1599999999999999</v>
      </c>
    </row>
    <row r="51" spans="1:5" x14ac:dyDescent="0.2">
      <c r="A51" s="5" t="s">
        <v>57</v>
      </c>
      <c r="B51" s="7">
        <v>30.09</v>
      </c>
      <c r="C51" s="7">
        <v>3.0100000000000001E-3</v>
      </c>
      <c r="D51" s="7">
        <v>0.04</v>
      </c>
      <c r="E51" s="7">
        <v>0.04</v>
      </c>
    </row>
    <row r="52" spans="1:5" x14ac:dyDescent="0.2">
      <c r="A52" s="5" t="s">
        <v>58</v>
      </c>
      <c r="B52" s="7">
        <v>83.16</v>
      </c>
      <c r="C52" s="7">
        <v>8.3199999999999993E-3</v>
      </c>
      <c r="D52" s="7">
        <v>0.12</v>
      </c>
      <c r="E52" s="7">
        <v>0.12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945.7</v>
      </c>
      <c r="C54" s="8">
        <v>9.4570000000000001E-2</v>
      </c>
      <c r="D54" s="8">
        <v>1.39</v>
      </c>
      <c r="E54" s="8">
        <v>1.32</v>
      </c>
    </row>
    <row r="55" spans="1:5" x14ac:dyDescent="0.2">
      <c r="A55" s="4" t="s">
        <v>61</v>
      </c>
      <c r="B55" s="8">
        <v>3535.2799999999997</v>
      </c>
      <c r="C55" s="8">
        <v>0.35353000000000001</v>
      </c>
      <c r="D55" s="8">
        <v>5.22</v>
      </c>
      <c r="E55" s="8">
        <v>4.9400000000000004</v>
      </c>
    </row>
    <row r="56" spans="1:5" x14ac:dyDescent="0.2">
      <c r="A56" s="4" t="s">
        <v>62</v>
      </c>
      <c r="B56" s="8">
        <v>71229.119999999995</v>
      </c>
      <c r="C56" s="8">
        <v>7.1232100000000003</v>
      </c>
      <c r="D56" s="8">
        <v>105.23</v>
      </c>
      <c r="E56" s="8">
        <v>99.6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187.38</v>
      </c>
      <c r="C58" s="7">
        <v>1.874E-2</v>
      </c>
      <c r="D58" s="7">
        <v>0.28000000000000003</v>
      </c>
      <c r="E58" s="7">
        <v>0.26</v>
      </c>
    </row>
    <row r="59" spans="1:5" x14ac:dyDescent="0.2">
      <c r="A59" s="5" t="s">
        <v>65</v>
      </c>
      <c r="B59" s="7">
        <v>92.95</v>
      </c>
      <c r="C59" s="7">
        <v>9.2899999999999996E-3</v>
      </c>
      <c r="D59" s="7">
        <v>0.14000000000000001</v>
      </c>
      <c r="E59" s="7">
        <v>0.13</v>
      </c>
    </row>
    <row r="60" spans="1:5" x14ac:dyDescent="0.2">
      <c r="A60" s="4" t="s">
        <v>66</v>
      </c>
      <c r="B60" s="8">
        <v>280.33</v>
      </c>
      <c r="C60" s="8">
        <v>2.8029999999999999E-2</v>
      </c>
      <c r="D60" s="8">
        <v>0.42</v>
      </c>
      <c r="E60" s="8">
        <v>0.39</v>
      </c>
    </row>
    <row r="61" spans="1:5" x14ac:dyDescent="0.2">
      <c r="A61" s="4" t="s">
        <v>67</v>
      </c>
      <c r="B61" s="8">
        <v>71509.45</v>
      </c>
      <c r="C61" s="8">
        <v>7.1512399999999996</v>
      </c>
      <c r="D61" s="8">
        <v>105.65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349</v>
      </c>
      <c r="B2" s="2"/>
      <c r="C2" s="2"/>
      <c r="D2" s="2"/>
      <c r="E2" s="2"/>
    </row>
    <row r="3" spans="1:5" x14ac:dyDescent="0.2">
      <c r="A3" s="1" t="s">
        <v>350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351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300</v>
      </c>
      <c r="C14" s="7">
        <v>0.66666999999999998</v>
      </c>
      <c r="D14" s="7">
        <v>19.41</v>
      </c>
      <c r="E14" s="7">
        <v>14.67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981</v>
      </c>
      <c r="C16" s="7">
        <v>2.1800000000000002</v>
      </c>
      <c r="D16" s="7">
        <v>63.46</v>
      </c>
      <c r="E16" s="7">
        <v>47.96</v>
      </c>
    </row>
    <row r="17" spans="1:5" x14ac:dyDescent="0.2">
      <c r="A17" s="5" t="s">
        <v>23</v>
      </c>
      <c r="B17" s="7">
        <v>110</v>
      </c>
      <c r="C17" s="7">
        <v>0.24443999999999999</v>
      </c>
      <c r="D17" s="7">
        <v>7.12</v>
      </c>
      <c r="E17" s="7">
        <v>5.38</v>
      </c>
    </row>
    <row r="18" spans="1:5" x14ac:dyDescent="0.2">
      <c r="A18" s="5" t="s">
        <v>24</v>
      </c>
      <c r="B18" s="7">
        <v>40</v>
      </c>
      <c r="C18" s="7">
        <v>8.8889999999999997E-2</v>
      </c>
      <c r="D18" s="7">
        <v>2.59</v>
      </c>
      <c r="E18" s="7">
        <v>1.96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27.5</v>
      </c>
      <c r="C23" s="7">
        <v>6.1109999999999998E-2</v>
      </c>
      <c r="D23" s="7">
        <v>1.78</v>
      </c>
      <c r="E23" s="7">
        <v>1.34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1458.5</v>
      </c>
      <c r="C27" s="8">
        <v>3.2411099999999999</v>
      </c>
      <c r="D27" s="8">
        <v>94.36</v>
      </c>
      <c r="E27" s="8">
        <v>71.31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43.75</v>
      </c>
      <c r="C30" s="7">
        <v>9.7220000000000001E-2</v>
      </c>
      <c r="D30" s="7">
        <v>2.83</v>
      </c>
      <c r="E30" s="7">
        <v>2.14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30.38</v>
      </c>
      <c r="C38" s="7">
        <v>6.7510000000000001E-2</v>
      </c>
      <c r="D38" s="7">
        <v>1.97</v>
      </c>
      <c r="E38" s="7">
        <v>1.49</v>
      </c>
    </row>
    <row r="39" spans="1:5" x14ac:dyDescent="0.2">
      <c r="A39" s="4" t="s">
        <v>45</v>
      </c>
      <c r="B39" s="8">
        <v>74.13</v>
      </c>
      <c r="C39" s="8">
        <v>0.16472999999999999</v>
      </c>
      <c r="D39" s="8">
        <v>4.8</v>
      </c>
      <c r="E39" s="8">
        <v>3.63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13.28</v>
      </c>
      <c r="C41" s="7">
        <v>0.03</v>
      </c>
      <c r="D41" s="7">
        <v>0.86</v>
      </c>
      <c r="E41" s="7">
        <v>0.65</v>
      </c>
    </row>
    <row r="42" spans="1:5" x14ac:dyDescent="0.2">
      <c r="A42" s="4" t="s">
        <v>48</v>
      </c>
      <c r="B42" s="8">
        <v>13.28</v>
      </c>
      <c r="C42" s="8">
        <v>0.03</v>
      </c>
      <c r="D42" s="8">
        <v>0.86</v>
      </c>
      <c r="E42" s="8">
        <v>0.65</v>
      </c>
    </row>
    <row r="43" spans="1:5" x14ac:dyDescent="0.2">
      <c r="A43" s="4" t="s">
        <v>49</v>
      </c>
      <c r="B43" s="8">
        <v>1545.91</v>
      </c>
      <c r="C43" s="8">
        <v>3.4358399999999998</v>
      </c>
      <c r="D43" s="8">
        <v>100.02</v>
      </c>
      <c r="E43" s="8">
        <v>75.59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0</v>
      </c>
      <c r="C48" s="7">
        <v>0</v>
      </c>
      <c r="D48" s="7">
        <v>0</v>
      </c>
      <c r="E48" s="7">
        <v>0</v>
      </c>
    </row>
    <row r="49" spans="1:5" x14ac:dyDescent="0.2">
      <c r="A49" s="4" t="s">
        <v>54</v>
      </c>
      <c r="B49" s="8">
        <v>0</v>
      </c>
      <c r="C49" s="8">
        <v>0</v>
      </c>
      <c r="D49" s="8">
        <v>0</v>
      </c>
      <c r="E49" s="8">
        <v>0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233.33</v>
      </c>
      <c r="C51" s="7">
        <v>0.51851999999999998</v>
      </c>
      <c r="D51" s="7">
        <v>15.09</v>
      </c>
      <c r="E51" s="7">
        <v>11.41</v>
      </c>
    </row>
    <row r="52" spans="1:5" x14ac:dyDescent="0.2">
      <c r="A52" s="5" t="s">
        <v>83</v>
      </c>
      <c r="B52" s="7">
        <v>50.15</v>
      </c>
      <c r="C52" s="7">
        <v>0.11144</v>
      </c>
      <c r="D52" s="7">
        <v>3.24</v>
      </c>
      <c r="E52" s="7">
        <v>2.4500000000000002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202.5</v>
      </c>
      <c r="C54" s="7">
        <v>0.45</v>
      </c>
      <c r="D54" s="7">
        <v>13.1</v>
      </c>
      <c r="E54" s="7">
        <v>9.9</v>
      </c>
    </row>
    <row r="55" spans="1:5" x14ac:dyDescent="0.2">
      <c r="A55" s="4" t="s">
        <v>60</v>
      </c>
      <c r="B55" s="8">
        <v>485.98</v>
      </c>
      <c r="C55" s="8">
        <v>1.07996</v>
      </c>
      <c r="D55" s="8">
        <v>31.43</v>
      </c>
      <c r="E55" s="8">
        <v>23.76</v>
      </c>
    </row>
    <row r="56" spans="1:5" x14ac:dyDescent="0.2">
      <c r="A56" s="4" t="s">
        <v>61</v>
      </c>
      <c r="B56" s="8">
        <v>485.98</v>
      </c>
      <c r="C56" s="8">
        <v>1.07996</v>
      </c>
      <c r="D56" s="8">
        <v>31.43</v>
      </c>
      <c r="E56" s="8">
        <v>23.76</v>
      </c>
    </row>
    <row r="57" spans="1:5" x14ac:dyDescent="0.2">
      <c r="A57" s="4" t="s">
        <v>62</v>
      </c>
      <c r="B57" s="8">
        <v>2031.89</v>
      </c>
      <c r="C57" s="8">
        <v>4.5157999999999996</v>
      </c>
      <c r="D57" s="8">
        <v>131.44999999999999</v>
      </c>
      <c r="E57" s="8">
        <v>99.35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0</v>
      </c>
      <c r="C60" s="7">
        <v>0</v>
      </c>
      <c r="D60" s="7">
        <v>0</v>
      </c>
      <c r="E60" s="7">
        <v>0</v>
      </c>
    </row>
    <row r="61" spans="1:5" x14ac:dyDescent="0.2">
      <c r="A61" s="5" t="s">
        <v>88</v>
      </c>
      <c r="B61" s="7">
        <v>13.52</v>
      </c>
      <c r="C61" s="7">
        <v>3.0040000000000001E-2</v>
      </c>
      <c r="D61" s="7">
        <v>0.87</v>
      </c>
      <c r="E61" s="7">
        <v>0.66</v>
      </c>
    </row>
    <row r="62" spans="1:5" x14ac:dyDescent="0.2">
      <c r="A62" s="4" t="s">
        <v>66</v>
      </c>
      <c r="B62" s="8">
        <v>13.52</v>
      </c>
      <c r="C62" s="8">
        <v>3.0040000000000001E-2</v>
      </c>
      <c r="D62" s="8">
        <v>0.87</v>
      </c>
      <c r="E62" s="8">
        <v>0.66</v>
      </c>
    </row>
    <row r="63" spans="1:5" x14ac:dyDescent="0.2">
      <c r="A63" s="4" t="s">
        <v>67</v>
      </c>
      <c r="B63" s="8">
        <v>2045.41</v>
      </c>
      <c r="C63" s="8">
        <v>4.5458400000000001</v>
      </c>
      <c r="D63" s="8">
        <v>132.32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.140625" style="3" customWidth="1"/>
    <col min="2" max="5" width="11.7109375" style="3" customWidth="1"/>
    <col min="6" max="256" width="9.140625" style="3"/>
    <col min="257" max="257" width="39.140625" style="3" customWidth="1"/>
    <col min="258" max="261" width="11.7109375" style="3" customWidth="1"/>
    <col min="262" max="512" width="9.140625" style="3"/>
    <col min="513" max="513" width="39.140625" style="3" customWidth="1"/>
    <col min="514" max="517" width="11.7109375" style="3" customWidth="1"/>
    <col min="518" max="768" width="9.140625" style="3"/>
    <col min="769" max="769" width="39.140625" style="3" customWidth="1"/>
    <col min="770" max="773" width="11.7109375" style="3" customWidth="1"/>
    <col min="774" max="1024" width="9.140625" style="3"/>
    <col min="1025" max="1025" width="39.140625" style="3" customWidth="1"/>
    <col min="1026" max="1029" width="11.7109375" style="3" customWidth="1"/>
    <col min="1030" max="1280" width="9.140625" style="3"/>
    <col min="1281" max="1281" width="39.140625" style="3" customWidth="1"/>
    <col min="1282" max="1285" width="11.7109375" style="3" customWidth="1"/>
    <col min="1286" max="1536" width="9.140625" style="3"/>
    <col min="1537" max="1537" width="39.140625" style="3" customWidth="1"/>
    <col min="1538" max="1541" width="11.7109375" style="3" customWidth="1"/>
    <col min="1542" max="1792" width="9.140625" style="3"/>
    <col min="1793" max="1793" width="39.140625" style="3" customWidth="1"/>
    <col min="1794" max="1797" width="11.7109375" style="3" customWidth="1"/>
    <col min="1798" max="2048" width="9.140625" style="3"/>
    <col min="2049" max="2049" width="39.140625" style="3" customWidth="1"/>
    <col min="2050" max="2053" width="11.7109375" style="3" customWidth="1"/>
    <col min="2054" max="2304" width="9.140625" style="3"/>
    <col min="2305" max="2305" width="39.140625" style="3" customWidth="1"/>
    <col min="2306" max="2309" width="11.7109375" style="3" customWidth="1"/>
    <col min="2310" max="2560" width="9.140625" style="3"/>
    <col min="2561" max="2561" width="39.140625" style="3" customWidth="1"/>
    <col min="2562" max="2565" width="11.7109375" style="3" customWidth="1"/>
    <col min="2566" max="2816" width="9.140625" style="3"/>
    <col min="2817" max="2817" width="39.140625" style="3" customWidth="1"/>
    <col min="2818" max="2821" width="11.7109375" style="3" customWidth="1"/>
    <col min="2822" max="3072" width="9.140625" style="3"/>
    <col min="3073" max="3073" width="39.140625" style="3" customWidth="1"/>
    <col min="3074" max="3077" width="11.7109375" style="3" customWidth="1"/>
    <col min="3078" max="3328" width="9.140625" style="3"/>
    <col min="3329" max="3329" width="39.140625" style="3" customWidth="1"/>
    <col min="3330" max="3333" width="11.7109375" style="3" customWidth="1"/>
    <col min="3334" max="3584" width="9.140625" style="3"/>
    <col min="3585" max="3585" width="39.140625" style="3" customWidth="1"/>
    <col min="3586" max="3589" width="11.7109375" style="3" customWidth="1"/>
    <col min="3590" max="3840" width="9.140625" style="3"/>
    <col min="3841" max="3841" width="39.140625" style="3" customWidth="1"/>
    <col min="3842" max="3845" width="11.7109375" style="3" customWidth="1"/>
    <col min="3846" max="4096" width="9.140625" style="3"/>
    <col min="4097" max="4097" width="39.140625" style="3" customWidth="1"/>
    <col min="4098" max="4101" width="11.7109375" style="3" customWidth="1"/>
    <col min="4102" max="4352" width="9.140625" style="3"/>
    <col min="4353" max="4353" width="39.140625" style="3" customWidth="1"/>
    <col min="4354" max="4357" width="11.7109375" style="3" customWidth="1"/>
    <col min="4358" max="4608" width="9.140625" style="3"/>
    <col min="4609" max="4609" width="39.140625" style="3" customWidth="1"/>
    <col min="4610" max="4613" width="11.7109375" style="3" customWidth="1"/>
    <col min="4614" max="4864" width="9.140625" style="3"/>
    <col min="4865" max="4865" width="39.140625" style="3" customWidth="1"/>
    <col min="4866" max="4869" width="11.7109375" style="3" customWidth="1"/>
    <col min="4870" max="5120" width="9.140625" style="3"/>
    <col min="5121" max="5121" width="39.140625" style="3" customWidth="1"/>
    <col min="5122" max="5125" width="11.7109375" style="3" customWidth="1"/>
    <col min="5126" max="5376" width="9.140625" style="3"/>
    <col min="5377" max="5377" width="39.140625" style="3" customWidth="1"/>
    <col min="5378" max="5381" width="11.7109375" style="3" customWidth="1"/>
    <col min="5382" max="5632" width="9.140625" style="3"/>
    <col min="5633" max="5633" width="39.140625" style="3" customWidth="1"/>
    <col min="5634" max="5637" width="11.7109375" style="3" customWidth="1"/>
    <col min="5638" max="5888" width="9.140625" style="3"/>
    <col min="5889" max="5889" width="39.140625" style="3" customWidth="1"/>
    <col min="5890" max="5893" width="11.7109375" style="3" customWidth="1"/>
    <col min="5894" max="6144" width="9.140625" style="3"/>
    <col min="6145" max="6145" width="39.140625" style="3" customWidth="1"/>
    <col min="6146" max="6149" width="11.7109375" style="3" customWidth="1"/>
    <col min="6150" max="6400" width="9.140625" style="3"/>
    <col min="6401" max="6401" width="39.140625" style="3" customWidth="1"/>
    <col min="6402" max="6405" width="11.7109375" style="3" customWidth="1"/>
    <col min="6406" max="6656" width="9.140625" style="3"/>
    <col min="6657" max="6657" width="39.140625" style="3" customWidth="1"/>
    <col min="6658" max="6661" width="11.7109375" style="3" customWidth="1"/>
    <col min="6662" max="6912" width="9.140625" style="3"/>
    <col min="6913" max="6913" width="39.140625" style="3" customWidth="1"/>
    <col min="6914" max="6917" width="11.7109375" style="3" customWidth="1"/>
    <col min="6918" max="7168" width="9.140625" style="3"/>
    <col min="7169" max="7169" width="39.140625" style="3" customWidth="1"/>
    <col min="7170" max="7173" width="11.7109375" style="3" customWidth="1"/>
    <col min="7174" max="7424" width="9.140625" style="3"/>
    <col min="7425" max="7425" width="39.140625" style="3" customWidth="1"/>
    <col min="7426" max="7429" width="11.7109375" style="3" customWidth="1"/>
    <col min="7430" max="7680" width="9.140625" style="3"/>
    <col min="7681" max="7681" width="39.140625" style="3" customWidth="1"/>
    <col min="7682" max="7685" width="11.7109375" style="3" customWidth="1"/>
    <col min="7686" max="7936" width="9.140625" style="3"/>
    <col min="7937" max="7937" width="39.140625" style="3" customWidth="1"/>
    <col min="7938" max="7941" width="11.7109375" style="3" customWidth="1"/>
    <col min="7942" max="8192" width="9.140625" style="3"/>
    <col min="8193" max="8193" width="39.140625" style="3" customWidth="1"/>
    <col min="8194" max="8197" width="11.7109375" style="3" customWidth="1"/>
    <col min="8198" max="8448" width="9.140625" style="3"/>
    <col min="8449" max="8449" width="39.140625" style="3" customWidth="1"/>
    <col min="8450" max="8453" width="11.7109375" style="3" customWidth="1"/>
    <col min="8454" max="8704" width="9.140625" style="3"/>
    <col min="8705" max="8705" width="39.140625" style="3" customWidth="1"/>
    <col min="8706" max="8709" width="11.7109375" style="3" customWidth="1"/>
    <col min="8710" max="8960" width="9.140625" style="3"/>
    <col min="8961" max="8961" width="39.140625" style="3" customWidth="1"/>
    <col min="8962" max="8965" width="11.7109375" style="3" customWidth="1"/>
    <col min="8966" max="9216" width="9.140625" style="3"/>
    <col min="9217" max="9217" width="39.140625" style="3" customWidth="1"/>
    <col min="9218" max="9221" width="11.7109375" style="3" customWidth="1"/>
    <col min="9222" max="9472" width="9.140625" style="3"/>
    <col min="9473" max="9473" width="39.140625" style="3" customWidth="1"/>
    <col min="9474" max="9477" width="11.7109375" style="3" customWidth="1"/>
    <col min="9478" max="9728" width="9.140625" style="3"/>
    <col min="9729" max="9729" width="39.140625" style="3" customWidth="1"/>
    <col min="9730" max="9733" width="11.7109375" style="3" customWidth="1"/>
    <col min="9734" max="9984" width="9.140625" style="3"/>
    <col min="9985" max="9985" width="39.140625" style="3" customWidth="1"/>
    <col min="9986" max="9989" width="11.7109375" style="3" customWidth="1"/>
    <col min="9990" max="10240" width="9.140625" style="3"/>
    <col min="10241" max="10241" width="39.140625" style="3" customWidth="1"/>
    <col min="10242" max="10245" width="11.7109375" style="3" customWidth="1"/>
    <col min="10246" max="10496" width="9.140625" style="3"/>
    <col min="10497" max="10497" width="39.140625" style="3" customWidth="1"/>
    <col min="10498" max="10501" width="11.7109375" style="3" customWidth="1"/>
    <col min="10502" max="10752" width="9.140625" style="3"/>
    <col min="10753" max="10753" width="39.140625" style="3" customWidth="1"/>
    <col min="10754" max="10757" width="11.7109375" style="3" customWidth="1"/>
    <col min="10758" max="11008" width="9.140625" style="3"/>
    <col min="11009" max="11009" width="39.140625" style="3" customWidth="1"/>
    <col min="11010" max="11013" width="11.7109375" style="3" customWidth="1"/>
    <col min="11014" max="11264" width="9.140625" style="3"/>
    <col min="11265" max="11265" width="39.140625" style="3" customWidth="1"/>
    <col min="11266" max="11269" width="11.7109375" style="3" customWidth="1"/>
    <col min="11270" max="11520" width="9.140625" style="3"/>
    <col min="11521" max="11521" width="39.140625" style="3" customWidth="1"/>
    <col min="11522" max="11525" width="11.7109375" style="3" customWidth="1"/>
    <col min="11526" max="11776" width="9.140625" style="3"/>
    <col min="11777" max="11777" width="39.140625" style="3" customWidth="1"/>
    <col min="11778" max="11781" width="11.7109375" style="3" customWidth="1"/>
    <col min="11782" max="12032" width="9.140625" style="3"/>
    <col min="12033" max="12033" width="39.140625" style="3" customWidth="1"/>
    <col min="12034" max="12037" width="11.7109375" style="3" customWidth="1"/>
    <col min="12038" max="12288" width="9.140625" style="3"/>
    <col min="12289" max="12289" width="39.140625" style="3" customWidth="1"/>
    <col min="12290" max="12293" width="11.7109375" style="3" customWidth="1"/>
    <col min="12294" max="12544" width="9.140625" style="3"/>
    <col min="12545" max="12545" width="39.140625" style="3" customWidth="1"/>
    <col min="12546" max="12549" width="11.7109375" style="3" customWidth="1"/>
    <col min="12550" max="12800" width="9.140625" style="3"/>
    <col min="12801" max="12801" width="39.140625" style="3" customWidth="1"/>
    <col min="12802" max="12805" width="11.7109375" style="3" customWidth="1"/>
    <col min="12806" max="13056" width="9.140625" style="3"/>
    <col min="13057" max="13057" width="39.140625" style="3" customWidth="1"/>
    <col min="13058" max="13061" width="11.7109375" style="3" customWidth="1"/>
    <col min="13062" max="13312" width="9.140625" style="3"/>
    <col min="13313" max="13313" width="39.140625" style="3" customWidth="1"/>
    <col min="13314" max="13317" width="11.7109375" style="3" customWidth="1"/>
    <col min="13318" max="13568" width="9.140625" style="3"/>
    <col min="13569" max="13569" width="39.140625" style="3" customWidth="1"/>
    <col min="13570" max="13573" width="11.7109375" style="3" customWidth="1"/>
    <col min="13574" max="13824" width="9.140625" style="3"/>
    <col min="13825" max="13825" width="39.140625" style="3" customWidth="1"/>
    <col min="13826" max="13829" width="11.7109375" style="3" customWidth="1"/>
    <col min="13830" max="14080" width="9.140625" style="3"/>
    <col min="14081" max="14081" width="39.140625" style="3" customWidth="1"/>
    <col min="14082" max="14085" width="11.7109375" style="3" customWidth="1"/>
    <col min="14086" max="14336" width="9.140625" style="3"/>
    <col min="14337" max="14337" width="39.140625" style="3" customWidth="1"/>
    <col min="14338" max="14341" width="11.7109375" style="3" customWidth="1"/>
    <col min="14342" max="14592" width="9.140625" style="3"/>
    <col min="14593" max="14593" width="39.140625" style="3" customWidth="1"/>
    <col min="14594" max="14597" width="11.7109375" style="3" customWidth="1"/>
    <col min="14598" max="14848" width="9.140625" style="3"/>
    <col min="14849" max="14849" width="39.140625" style="3" customWidth="1"/>
    <col min="14850" max="14853" width="11.7109375" style="3" customWidth="1"/>
    <col min="14854" max="15104" width="9.140625" style="3"/>
    <col min="15105" max="15105" width="39.140625" style="3" customWidth="1"/>
    <col min="15106" max="15109" width="11.7109375" style="3" customWidth="1"/>
    <col min="15110" max="15360" width="9.140625" style="3"/>
    <col min="15361" max="15361" width="39.140625" style="3" customWidth="1"/>
    <col min="15362" max="15365" width="11.7109375" style="3" customWidth="1"/>
    <col min="15366" max="15616" width="9.140625" style="3"/>
    <col min="15617" max="15617" width="39.140625" style="3" customWidth="1"/>
    <col min="15618" max="15621" width="11.7109375" style="3" customWidth="1"/>
    <col min="15622" max="15872" width="9.140625" style="3"/>
    <col min="15873" max="15873" width="39.140625" style="3" customWidth="1"/>
    <col min="15874" max="15877" width="11.7109375" style="3" customWidth="1"/>
    <col min="15878" max="16128" width="9.140625" style="3"/>
    <col min="16129" max="16129" width="39.140625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349</v>
      </c>
      <c r="B2" s="2"/>
      <c r="C2" s="2"/>
      <c r="D2" s="2"/>
      <c r="E2" s="2"/>
    </row>
    <row r="3" spans="1:5" x14ac:dyDescent="0.2">
      <c r="A3" s="1" t="s">
        <v>352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353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510</v>
      </c>
      <c r="C14" s="7">
        <v>0.56667000000000001</v>
      </c>
      <c r="D14" s="7">
        <v>10.62</v>
      </c>
      <c r="E14" s="7">
        <v>9.4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3910</v>
      </c>
      <c r="C16" s="7">
        <v>4.3444399999999996</v>
      </c>
      <c r="D16" s="7">
        <v>81.39</v>
      </c>
      <c r="E16" s="7">
        <v>72.05</v>
      </c>
    </row>
    <row r="17" spans="1:5" x14ac:dyDescent="0.2">
      <c r="A17" s="5" t="s">
        <v>23</v>
      </c>
      <c r="B17" s="7">
        <v>121</v>
      </c>
      <c r="C17" s="7">
        <v>0.13444</v>
      </c>
      <c r="D17" s="7">
        <v>2.52</v>
      </c>
      <c r="E17" s="7">
        <v>2.23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36</v>
      </c>
      <c r="C23" s="7">
        <v>0.04</v>
      </c>
      <c r="D23" s="7">
        <v>0.75</v>
      </c>
      <c r="E23" s="7">
        <v>0.66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4577</v>
      </c>
      <c r="C27" s="8">
        <v>5.0855499999999996</v>
      </c>
      <c r="D27" s="8">
        <v>95.28</v>
      </c>
      <c r="E27" s="8">
        <v>84.34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137.31</v>
      </c>
      <c r="C30" s="7">
        <v>0.15257000000000001</v>
      </c>
      <c r="D30" s="7">
        <v>2.86</v>
      </c>
      <c r="E30" s="7">
        <v>2.5299999999999998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48.06</v>
      </c>
      <c r="C38" s="7">
        <v>5.3400000000000003E-2</v>
      </c>
      <c r="D38" s="7">
        <v>1</v>
      </c>
      <c r="E38" s="7">
        <v>0.89</v>
      </c>
    </row>
    <row r="39" spans="1:5" x14ac:dyDescent="0.2">
      <c r="A39" s="4" t="s">
        <v>45</v>
      </c>
      <c r="B39" s="8">
        <v>185.37</v>
      </c>
      <c r="C39" s="8">
        <v>0.20596999999999999</v>
      </c>
      <c r="D39" s="8">
        <v>3.86</v>
      </c>
      <c r="E39" s="8">
        <v>3.42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41.63</v>
      </c>
      <c r="C41" s="7">
        <v>0.05</v>
      </c>
      <c r="D41" s="7">
        <v>0.87</v>
      </c>
      <c r="E41" s="7">
        <v>0.77</v>
      </c>
    </row>
    <row r="42" spans="1:5" x14ac:dyDescent="0.2">
      <c r="A42" s="4" t="s">
        <v>48</v>
      </c>
      <c r="B42" s="8">
        <v>41.63</v>
      </c>
      <c r="C42" s="8">
        <v>0.05</v>
      </c>
      <c r="D42" s="8">
        <v>0.87</v>
      </c>
      <c r="E42" s="8">
        <v>0.77</v>
      </c>
    </row>
    <row r="43" spans="1:5" x14ac:dyDescent="0.2">
      <c r="A43" s="4" t="s">
        <v>49</v>
      </c>
      <c r="B43" s="8">
        <v>4804</v>
      </c>
      <c r="C43" s="8">
        <v>5.34152</v>
      </c>
      <c r="D43" s="8">
        <v>100.01</v>
      </c>
      <c r="E43" s="8">
        <v>88.53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467.88</v>
      </c>
      <c r="C48" s="7">
        <v>0.51987000000000005</v>
      </c>
      <c r="D48" s="7">
        <v>9.74</v>
      </c>
      <c r="E48" s="7">
        <v>8.6199999999999992</v>
      </c>
    </row>
    <row r="49" spans="1:5" x14ac:dyDescent="0.2">
      <c r="A49" s="4" t="s">
        <v>54</v>
      </c>
      <c r="B49" s="8">
        <v>467.88</v>
      </c>
      <c r="C49" s="8">
        <v>0.51987000000000005</v>
      </c>
      <c r="D49" s="8">
        <v>9.74</v>
      </c>
      <c r="E49" s="8">
        <v>8.6199999999999992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82</v>
      </c>
      <c r="C51" s="7">
        <v>9.1109999999999997E-2</v>
      </c>
      <c r="D51" s="7">
        <v>1.71</v>
      </c>
      <c r="E51" s="7">
        <v>1.51</v>
      </c>
    </row>
    <row r="52" spans="1:5" x14ac:dyDescent="0.2">
      <c r="A52" s="5" t="s">
        <v>83</v>
      </c>
      <c r="B52" s="7">
        <v>55.16</v>
      </c>
      <c r="C52" s="7">
        <v>6.1289999999999997E-2</v>
      </c>
      <c r="D52" s="7">
        <v>1.1499999999999999</v>
      </c>
      <c r="E52" s="7">
        <v>1.02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137.16</v>
      </c>
      <c r="C55" s="8">
        <v>0.15240000000000001</v>
      </c>
      <c r="D55" s="8">
        <v>2.86</v>
      </c>
      <c r="E55" s="8">
        <v>2.5299999999999998</v>
      </c>
    </row>
    <row r="56" spans="1:5" x14ac:dyDescent="0.2">
      <c r="A56" s="4" t="s">
        <v>61</v>
      </c>
      <c r="B56" s="8">
        <v>605.04</v>
      </c>
      <c r="C56" s="8">
        <v>0.67227000000000003</v>
      </c>
      <c r="D56" s="8">
        <v>12.6</v>
      </c>
      <c r="E56" s="8">
        <v>11.15</v>
      </c>
    </row>
    <row r="57" spans="1:5" x14ac:dyDescent="0.2">
      <c r="A57" s="4" t="s">
        <v>62</v>
      </c>
      <c r="B57" s="8">
        <v>5409.04</v>
      </c>
      <c r="C57" s="8">
        <v>6.0137900000000002</v>
      </c>
      <c r="D57" s="8">
        <v>112.61</v>
      </c>
      <c r="E57" s="8">
        <v>99.68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3.95</v>
      </c>
      <c r="C60" s="7">
        <v>4.3899999999999998E-3</v>
      </c>
      <c r="D60" s="7">
        <v>0.08</v>
      </c>
      <c r="E60" s="7">
        <v>7.0000000000000007E-2</v>
      </c>
    </row>
    <row r="61" spans="1:5" x14ac:dyDescent="0.2">
      <c r="A61" s="5" t="s">
        <v>88</v>
      </c>
      <c r="B61" s="7">
        <v>13.52</v>
      </c>
      <c r="C61" s="7">
        <v>1.502E-2</v>
      </c>
      <c r="D61" s="7">
        <v>0.28000000000000003</v>
      </c>
      <c r="E61" s="7">
        <v>0.25</v>
      </c>
    </row>
    <row r="62" spans="1:5" x14ac:dyDescent="0.2">
      <c r="A62" s="4" t="s">
        <v>66</v>
      </c>
      <c r="B62" s="8">
        <v>17.47</v>
      </c>
      <c r="C62" s="8">
        <v>1.941E-2</v>
      </c>
      <c r="D62" s="8">
        <v>0.36</v>
      </c>
      <c r="E62" s="8">
        <v>0.32</v>
      </c>
    </row>
    <row r="63" spans="1:5" x14ac:dyDescent="0.2">
      <c r="A63" s="4" t="s">
        <v>67</v>
      </c>
      <c r="B63" s="8">
        <v>5426.51</v>
      </c>
      <c r="C63" s="8">
        <v>6.0331999999999999</v>
      </c>
      <c r="D63" s="8">
        <v>112.97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349</v>
      </c>
      <c r="B2" s="2"/>
      <c r="C2" s="2"/>
      <c r="D2" s="2"/>
      <c r="E2" s="2"/>
    </row>
    <row r="3" spans="1:5" x14ac:dyDescent="0.2">
      <c r="A3" s="1" t="s">
        <v>354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355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260</v>
      </c>
      <c r="C14" s="7">
        <v>0.43332999999999999</v>
      </c>
      <c r="D14" s="7">
        <v>10.95</v>
      </c>
      <c r="E14" s="7">
        <v>9.48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1260</v>
      </c>
      <c r="C16" s="7">
        <v>2.1</v>
      </c>
      <c r="D16" s="7">
        <v>53.07</v>
      </c>
      <c r="E16" s="7">
        <v>45.95</v>
      </c>
    </row>
    <row r="17" spans="1:5" x14ac:dyDescent="0.2">
      <c r="A17" s="5" t="s">
        <v>23</v>
      </c>
      <c r="B17" s="7">
        <v>121</v>
      </c>
      <c r="C17" s="7">
        <v>0.20168</v>
      </c>
      <c r="D17" s="7">
        <v>5.0999999999999996</v>
      </c>
      <c r="E17" s="7">
        <v>4.41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465.1</v>
      </c>
      <c r="C19" s="7">
        <v>0.77515999999999996</v>
      </c>
      <c r="D19" s="7">
        <v>19.59</v>
      </c>
      <c r="E19" s="7">
        <v>16.96</v>
      </c>
    </row>
    <row r="20" spans="1:5" x14ac:dyDescent="0.2">
      <c r="A20" s="5" t="s">
        <v>26</v>
      </c>
      <c r="B20" s="7">
        <v>105.3</v>
      </c>
      <c r="C20" s="7">
        <v>0.17549999999999999</v>
      </c>
      <c r="D20" s="7">
        <v>4.43</v>
      </c>
      <c r="E20" s="7">
        <v>3.84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29.4</v>
      </c>
      <c r="C23" s="7">
        <v>4.9000000000000002E-2</v>
      </c>
      <c r="D23" s="7">
        <v>1.24</v>
      </c>
      <c r="E23" s="7">
        <v>1.07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2240.8000000000002</v>
      </c>
      <c r="C27" s="8">
        <v>3.7346699999999999</v>
      </c>
      <c r="D27" s="8">
        <v>94.38</v>
      </c>
      <c r="E27" s="8">
        <v>81.709999999999994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67.22</v>
      </c>
      <c r="C30" s="7">
        <v>0.11203</v>
      </c>
      <c r="D30" s="7">
        <v>2.83</v>
      </c>
      <c r="E30" s="7">
        <v>2.4500000000000002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39.6</v>
      </c>
      <c r="C38" s="7">
        <v>6.6000000000000003E-2</v>
      </c>
      <c r="D38" s="7">
        <v>1.67</v>
      </c>
      <c r="E38" s="7">
        <v>1.44</v>
      </c>
    </row>
    <row r="39" spans="1:5" x14ac:dyDescent="0.2">
      <c r="A39" s="4" t="s">
        <v>45</v>
      </c>
      <c r="B39" s="8">
        <v>106.82</v>
      </c>
      <c r="C39" s="8">
        <v>0.17802999999999999</v>
      </c>
      <c r="D39" s="8">
        <v>4.5</v>
      </c>
      <c r="E39" s="8">
        <v>3.89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26.77</v>
      </c>
      <c r="C41" s="7">
        <v>0.04</v>
      </c>
      <c r="D41" s="7">
        <v>1.1299999999999999</v>
      </c>
      <c r="E41" s="7">
        <v>0.98</v>
      </c>
    </row>
    <row r="42" spans="1:5" x14ac:dyDescent="0.2">
      <c r="A42" s="4" t="s">
        <v>48</v>
      </c>
      <c r="B42" s="8">
        <v>26.77</v>
      </c>
      <c r="C42" s="8">
        <v>0.04</v>
      </c>
      <c r="D42" s="8">
        <v>1.1299999999999999</v>
      </c>
      <c r="E42" s="8">
        <v>0.98</v>
      </c>
    </row>
    <row r="43" spans="1:5" x14ac:dyDescent="0.2">
      <c r="A43" s="4" t="s">
        <v>49</v>
      </c>
      <c r="B43" s="8">
        <v>2374.3900000000003</v>
      </c>
      <c r="C43" s="8">
        <v>3.9527000000000001</v>
      </c>
      <c r="D43" s="8">
        <v>100.01</v>
      </c>
      <c r="E43" s="8">
        <v>86.58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280.37</v>
      </c>
      <c r="C48" s="7">
        <v>0.46728999999999998</v>
      </c>
      <c r="D48" s="7">
        <v>11.81</v>
      </c>
      <c r="E48" s="7">
        <v>10.23</v>
      </c>
    </row>
    <row r="49" spans="1:5" x14ac:dyDescent="0.2">
      <c r="A49" s="4" t="s">
        <v>54</v>
      </c>
      <c r="B49" s="8">
        <v>280.37</v>
      </c>
      <c r="C49" s="8">
        <v>0.46728999999999998</v>
      </c>
      <c r="D49" s="8">
        <v>11.81</v>
      </c>
      <c r="E49" s="8">
        <v>10.23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55.16</v>
      </c>
      <c r="C52" s="7">
        <v>9.1939999999999994E-2</v>
      </c>
      <c r="D52" s="7">
        <v>2.3199999999999998</v>
      </c>
      <c r="E52" s="7">
        <v>2.0099999999999998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55.16</v>
      </c>
      <c r="C55" s="8">
        <v>9.1939999999999994E-2</v>
      </c>
      <c r="D55" s="8">
        <v>2.3199999999999998</v>
      </c>
      <c r="E55" s="8">
        <v>2.0099999999999998</v>
      </c>
    </row>
    <row r="56" spans="1:5" x14ac:dyDescent="0.2">
      <c r="A56" s="4" t="s">
        <v>61</v>
      </c>
      <c r="B56" s="8">
        <v>335.53</v>
      </c>
      <c r="C56" s="8">
        <v>0.55923</v>
      </c>
      <c r="D56" s="8">
        <v>14.13</v>
      </c>
      <c r="E56" s="8">
        <v>12.24</v>
      </c>
    </row>
    <row r="57" spans="1:5" x14ac:dyDescent="0.2">
      <c r="A57" s="4" t="s">
        <v>62</v>
      </c>
      <c r="B57" s="8">
        <v>2709.92</v>
      </c>
      <c r="C57" s="8">
        <v>4.5119300000000004</v>
      </c>
      <c r="D57" s="8">
        <v>114.14</v>
      </c>
      <c r="E57" s="8">
        <v>98.82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2.37</v>
      </c>
      <c r="C60" s="7">
        <v>3.9500000000000004E-3</v>
      </c>
      <c r="D60" s="7">
        <v>0.1</v>
      </c>
      <c r="E60" s="7">
        <v>0.09</v>
      </c>
    </row>
    <row r="61" spans="1:5" x14ac:dyDescent="0.2">
      <c r="A61" s="5" t="s">
        <v>88</v>
      </c>
      <c r="B61" s="7">
        <v>29.58</v>
      </c>
      <c r="C61" s="7">
        <v>4.929E-2</v>
      </c>
      <c r="D61" s="7">
        <v>1.25</v>
      </c>
      <c r="E61" s="7">
        <v>1.08</v>
      </c>
    </row>
    <row r="62" spans="1:5" x14ac:dyDescent="0.2">
      <c r="A62" s="4" t="s">
        <v>66</v>
      </c>
      <c r="B62" s="8">
        <v>31.95</v>
      </c>
      <c r="C62" s="8">
        <v>5.3240000000000003E-2</v>
      </c>
      <c r="D62" s="8">
        <v>1.35</v>
      </c>
      <c r="E62" s="8">
        <v>1.17</v>
      </c>
    </row>
    <row r="63" spans="1:5" x14ac:dyDescent="0.2">
      <c r="A63" s="4" t="s">
        <v>67</v>
      </c>
      <c r="B63" s="8">
        <v>2741.87</v>
      </c>
      <c r="C63" s="8">
        <v>4.5651700000000002</v>
      </c>
      <c r="D63" s="8">
        <v>115.49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356</v>
      </c>
      <c r="B2" s="2"/>
      <c r="C2" s="2"/>
      <c r="D2" s="2"/>
      <c r="E2" s="2"/>
    </row>
    <row r="3" spans="1:5" x14ac:dyDescent="0.2">
      <c r="A3" s="1" t="s">
        <v>357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358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52.9</v>
      </c>
      <c r="C12" s="7">
        <v>0.10076</v>
      </c>
      <c r="D12" s="7">
        <v>0.54</v>
      </c>
      <c r="E12" s="7">
        <v>0.36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1130</v>
      </c>
      <c r="C14" s="7">
        <v>2.15238</v>
      </c>
      <c r="D14" s="7">
        <v>11.62</v>
      </c>
      <c r="E14" s="7">
        <v>7.65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5200</v>
      </c>
      <c r="C16" s="7">
        <v>9.9047599999999996</v>
      </c>
      <c r="D16" s="7">
        <v>53.47</v>
      </c>
      <c r="E16" s="7">
        <v>35.200000000000003</v>
      </c>
    </row>
    <row r="17" spans="1:5" x14ac:dyDescent="0.2">
      <c r="A17" s="5" t="s">
        <v>23</v>
      </c>
      <c r="B17" s="7">
        <v>0</v>
      </c>
      <c r="C17" s="7">
        <v>0</v>
      </c>
      <c r="D17" s="7">
        <v>0</v>
      </c>
      <c r="E17" s="7">
        <v>0</v>
      </c>
    </row>
    <row r="18" spans="1:5" x14ac:dyDescent="0.2">
      <c r="A18" s="5" t="s">
        <v>24</v>
      </c>
      <c r="B18" s="7">
        <v>1300</v>
      </c>
      <c r="C18" s="7">
        <v>2.4761899999999999</v>
      </c>
      <c r="D18" s="7">
        <v>13.37</v>
      </c>
      <c r="E18" s="7">
        <v>8.8000000000000007</v>
      </c>
    </row>
    <row r="19" spans="1:5" x14ac:dyDescent="0.2">
      <c r="A19" s="5" t="s">
        <v>25</v>
      </c>
      <c r="B19" s="7">
        <v>660</v>
      </c>
      <c r="C19" s="7">
        <v>1.2571399999999999</v>
      </c>
      <c r="D19" s="7">
        <v>6.79</v>
      </c>
      <c r="E19" s="7">
        <v>4.47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217.5</v>
      </c>
      <c r="C23" s="7">
        <v>0.41428999999999999</v>
      </c>
      <c r="D23" s="7">
        <v>2.2400000000000002</v>
      </c>
      <c r="E23" s="7">
        <v>1.47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193.6</v>
      </c>
      <c r="C25" s="7">
        <v>0.36875999999999998</v>
      </c>
      <c r="D25" s="7">
        <v>1.99</v>
      </c>
      <c r="E25" s="7">
        <v>1.31</v>
      </c>
    </row>
    <row r="26" spans="1:5" x14ac:dyDescent="0.2">
      <c r="A26" s="5" t="s">
        <v>32</v>
      </c>
      <c r="B26" s="7">
        <v>396</v>
      </c>
      <c r="C26" s="7">
        <v>0.75429000000000002</v>
      </c>
      <c r="D26" s="7">
        <v>4.07</v>
      </c>
      <c r="E26" s="7">
        <v>2.68</v>
      </c>
    </row>
    <row r="27" spans="1:5" x14ac:dyDescent="0.2">
      <c r="A27" s="4" t="s">
        <v>33</v>
      </c>
      <c r="B27" s="8">
        <v>9150</v>
      </c>
      <c r="C27" s="8">
        <v>17.428570000000001</v>
      </c>
      <c r="D27" s="8">
        <v>94.09</v>
      </c>
      <c r="E27" s="8">
        <v>61.94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262.62</v>
      </c>
      <c r="C30" s="7">
        <v>0.50022999999999995</v>
      </c>
      <c r="D30" s="7">
        <v>2.7</v>
      </c>
      <c r="E30" s="7">
        <v>1.78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149.63</v>
      </c>
      <c r="C38" s="7">
        <v>0.28500999999999999</v>
      </c>
      <c r="D38" s="7">
        <v>1.54</v>
      </c>
      <c r="E38" s="7">
        <v>1.01</v>
      </c>
    </row>
    <row r="39" spans="1:5" x14ac:dyDescent="0.2">
      <c r="A39" s="4" t="s">
        <v>45</v>
      </c>
      <c r="B39" s="8">
        <v>412.25</v>
      </c>
      <c r="C39" s="8">
        <v>0.78524000000000005</v>
      </c>
      <c r="D39" s="8">
        <v>4.24</v>
      </c>
      <c r="E39" s="8">
        <v>2.79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162.26</v>
      </c>
      <c r="C41" s="7">
        <v>0.31</v>
      </c>
      <c r="D41" s="7">
        <v>1.67</v>
      </c>
      <c r="E41" s="7">
        <v>1.1000000000000001</v>
      </c>
    </row>
    <row r="42" spans="1:5" x14ac:dyDescent="0.2">
      <c r="A42" s="4" t="s">
        <v>48</v>
      </c>
      <c r="B42" s="8">
        <v>162.26</v>
      </c>
      <c r="C42" s="8">
        <v>0.31</v>
      </c>
      <c r="D42" s="8">
        <v>1.67</v>
      </c>
      <c r="E42" s="8">
        <v>1.1000000000000001</v>
      </c>
    </row>
    <row r="43" spans="1:5" x14ac:dyDescent="0.2">
      <c r="A43" s="4" t="s">
        <v>49</v>
      </c>
      <c r="B43" s="8">
        <v>9724.51</v>
      </c>
      <c r="C43" s="8">
        <v>18.523810000000001</v>
      </c>
      <c r="D43" s="8">
        <v>100</v>
      </c>
      <c r="E43" s="8">
        <v>65.83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2419.1999999999998</v>
      </c>
      <c r="C45" s="7">
        <v>4.6079999999999997</v>
      </c>
      <c r="D45" s="7">
        <v>24.88</v>
      </c>
      <c r="E45" s="7">
        <v>16.37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95.76</v>
      </c>
      <c r="C47" s="7">
        <v>0.18240000000000001</v>
      </c>
      <c r="D47" s="7">
        <v>0.98</v>
      </c>
      <c r="E47" s="7">
        <v>0.65</v>
      </c>
    </row>
    <row r="48" spans="1:5" x14ac:dyDescent="0.2">
      <c r="A48" s="5" t="s">
        <v>81</v>
      </c>
      <c r="B48" s="7">
        <v>0</v>
      </c>
      <c r="C48" s="7">
        <v>0</v>
      </c>
      <c r="D48" s="7">
        <v>0</v>
      </c>
      <c r="E48" s="7">
        <v>0</v>
      </c>
    </row>
    <row r="49" spans="1:5" x14ac:dyDescent="0.2">
      <c r="A49" s="4" t="s">
        <v>54</v>
      </c>
      <c r="B49" s="8">
        <v>2514.96</v>
      </c>
      <c r="C49" s="8">
        <v>4.7904</v>
      </c>
      <c r="D49" s="8">
        <v>25.86</v>
      </c>
      <c r="E49" s="8">
        <v>17.02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875</v>
      </c>
      <c r="C51" s="7">
        <v>1.6666700000000001</v>
      </c>
      <c r="D51" s="7">
        <v>9</v>
      </c>
      <c r="E51" s="7">
        <v>5.92</v>
      </c>
    </row>
    <row r="52" spans="1:5" x14ac:dyDescent="0.2">
      <c r="A52" s="5" t="s">
        <v>83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84</v>
      </c>
      <c r="B53" s="7">
        <v>401.44</v>
      </c>
      <c r="C53" s="7">
        <v>0.76463999999999999</v>
      </c>
      <c r="D53" s="7">
        <v>4.13</v>
      </c>
      <c r="E53" s="7">
        <v>2.72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1276.44</v>
      </c>
      <c r="C55" s="8">
        <v>2.4313099999999999</v>
      </c>
      <c r="D55" s="8">
        <v>13.13</v>
      </c>
      <c r="E55" s="8">
        <v>8.64</v>
      </c>
    </row>
    <row r="56" spans="1:5" x14ac:dyDescent="0.2">
      <c r="A56" s="4" t="s">
        <v>61</v>
      </c>
      <c r="B56" s="8">
        <v>3791.4</v>
      </c>
      <c r="C56" s="8">
        <v>7.2217099999999999</v>
      </c>
      <c r="D56" s="8">
        <v>38.99</v>
      </c>
      <c r="E56" s="8">
        <v>25.66</v>
      </c>
    </row>
    <row r="57" spans="1:5" x14ac:dyDescent="0.2">
      <c r="A57" s="4" t="s">
        <v>62</v>
      </c>
      <c r="B57" s="8">
        <v>13515.91</v>
      </c>
      <c r="C57" s="8">
        <v>25.745519999999999</v>
      </c>
      <c r="D57" s="8">
        <v>138.99</v>
      </c>
      <c r="E57" s="8">
        <v>91.49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904.57</v>
      </c>
      <c r="C59" s="7">
        <v>1.72299</v>
      </c>
      <c r="D59" s="7">
        <v>9.3000000000000007</v>
      </c>
      <c r="E59" s="7">
        <v>6.12</v>
      </c>
    </row>
    <row r="60" spans="1:5" x14ac:dyDescent="0.2">
      <c r="A60" s="5" t="s">
        <v>87</v>
      </c>
      <c r="B60" s="7">
        <v>0</v>
      </c>
      <c r="C60" s="7">
        <v>0</v>
      </c>
      <c r="D60" s="7">
        <v>0</v>
      </c>
      <c r="E60" s="7">
        <v>0</v>
      </c>
    </row>
    <row r="61" spans="1:5" x14ac:dyDescent="0.2">
      <c r="A61" s="5" t="s">
        <v>88</v>
      </c>
      <c r="B61" s="7">
        <v>354.05</v>
      </c>
      <c r="C61" s="7">
        <v>0.67439000000000004</v>
      </c>
      <c r="D61" s="7">
        <v>3.64</v>
      </c>
      <c r="E61" s="7">
        <v>2.4</v>
      </c>
    </row>
    <row r="62" spans="1:5" x14ac:dyDescent="0.2">
      <c r="A62" s="4" t="s">
        <v>66</v>
      </c>
      <c r="B62" s="8">
        <v>1258.6200000000001</v>
      </c>
      <c r="C62" s="8">
        <v>2.3973800000000001</v>
      </c>
      <c r="D62" s="8">
        <v>12.94</v>
      </c>
      <c r="E62" s="8">
        <v>8.52</v>
      </c>
    </row>
    <row r="63" spans="1:5" x14ac:dyDescent="0.2">
      <c r="A63" s="4" t="s">
        <v>67</v>
      </c>
      <c r="B63" s="8">
        <v>14774.53</v>
      </c>
      <c r="C63" s="8">
        <v>28.142900000000001</v>
      </c>
      <c r="D63" s="8">
        <v>151.93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359</v>
      </c>
      <c r="B2" s="2"/>
      <c r="C2" s="2"/>
      <c r="D2" s="2"/>
      <c r="E2" s="2"/>
    </row>
    <row r="3" spans="1:5" x14ac:dyDescent="0.2">
      <c r="A3" s="1" t="s">
        <v>360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1374.12</v>
      </c>
      <c r="C12" s="7">
        <v>5.4949999999999999E-2</v>
      </c>
      <c r="D12" s="7">
        <v>6.43</v>
      </c>
      <c r="E12" s="7">
        <v>5.89</v>
      </c>
    </row>
    <row r="13" spans="1:5" x14ac:dyDescent="0.2">
      <c r="A13" s="5" t="s">
        <v>19</v>
      </c>
      <c r="B13" s="7">
        <v>47.15</v>
      </c>
      <c r="C13" s="7">
        <v>1.89E-3</v>
      </c>
      <c r="D13" s="7">
        <v>0.22</v>
      </c>
      <c r="E13" s="7">
        <v>0.2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9000</v>
      </c>
      <c r="C16" s="7">
        <v>0.36</v>
      </c>
      <c r="D16" s="7">
        <v>42.12</v>
      </c>
      <c r="E16" s="7">
        <v>38.549999999999997</v>
      </c>
    </row>
    <row r="17" spans="1:5" x14ac:dyDescent="0.2">
      <c r="A17" s="5" t="s">
        <v>23</v>
      </c>
      <c r="B17" s="7">
        <v>132</v>
      </c>
      <c r="C17" s="7">
        <v>5.28E-3</v>
      </c>
      <c r="D17" s="7">
        <v>0.62</v>
      </c>
      <c r="E17" s="7">
        <v>0.56999999999999995</v>
      </c>
    </row>
    <row r="18" spans="1:5" x14ac:dyDescent="0.2">
      <c r="A18" s="5" t="s">
        <v>24</v>
      </c>
      <c r="B18" s="7">
        <v>1268.75</v>
      </c>
      <c r="C18" s="7">
        <v>5.0750000000000003E-2</v>
      </c>
      <c r="D18" s="7">
        <v>5.94</v>
      </c>
      <c r="E18" s="7">
        <v>5.43</v>
      </c>
    </row>
    <row r="19" spans="1:5" x14ac:dyDescent="0.2">
      <c r="A19" s="5" t="s">
        <v>25</v>
      </c>
      <c r="B19" s="7">
        <v>3293.4</v>
      </c>
      <c r="C19" s="7">
        <v>0.13173000000000001</v>
      </c>
      <c r="D19" s="7">
        <v>15.41</v>
      </c>
      <c r="E19" s="7">
        <v>14.11</v>
      </c>
    </row>
    <row r="20" spans="1:5" x14ac:dyDescent="0.2">
      <c r="A20" s="5" t="s">
        <v>26</v>
      </c>
      <c r="B20" s="7">
        <v>4260.1099999999997</v>
      </c>
      <c r="C20" s="7">
        <v>0.17041999999999999</v>
      </c>
      <c r="D20" s="7">
        <v>19.940000000000001</v>
      </c>
      <c r="E20" s="7">
        <v>18.25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19375.53</v>
      </c>
      <c r="C27" s="8">
        <v>0.77502000000000004</v>
      </c>
      <c r="D27" s="8">
        <v>90.68</v>
      </c>
      <c r="E27" s="8">
        <v>83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581.27</v>
      </c>
      <c r="C30" s="7">
        <v>2.325E-2</v>
      </c>
      <c r="D30" s="7">
        <v>2.72</v>
      </c>
      <c r="E30" s="7">
        <v>2.4900000000000002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387.51</v>
      </c>
      <c r="C34" s="7">
        <v>1.55E-2</v>
      </c>
      <c r="D34" s="7">
        <v>1.81</v>
      </c>
      <c r="E34" s="7">
        <v>1.66</v>
      </c>
    </row>
    <row r="35" spans="1:5" x14ac:dyDescent="0.2">
      <c r="A35" s="5" t="s">
        <v>41</v>
      </c>
      <c r="B35" s="7">
        <v>96.88</v>
      </c>
      <c r="C35" s="7">
        <v>3.8800000000000002E-3</v>
      </c>
      <c r="D35" s="7">
        <v>0.45</v>
      </c>
      <c r="E35" s="7">
        <v>0.41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750</v>
      </c>
      <c r="C38" s="7">
        <v>0.03</v>
      </c>
      <c r="D38" s="7">
        <v>3.51</v>
      </c>
      <c r="E38" s="7">
        <v>3.21</v>
      </c>
    </row>
    <row r="39" spans="1:5" x14ac:dyDescent="0.2">
      <c r="A39" s="4" t="s">
        <v>45</v>
      </c>
      <c r="B39" s="8">
        <v>1815.66</v>
      </c>
      <c r="C39" s="8">
        <v>7.263E-2</v>
      </c>
      <c r="D39" s="8">
        <v>8.49</v>
      </c>
      <c r="E39" s="8">
        <v>7.77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178.48</v>
      </c>
      <c r="C41" s="7">
        <v>0.01</v>
      </c>
      <c r="D41" s="7">
        <v>0.84</v>
      </c>
      <c r="E41" s="7">
        <v>0.76</v>
      </c>
    </row>
    <row r="42" spans="1:5" x14ac:dyDescent="0.2">
      <c r="A42" s="4" t="s">
        <v>48</v>
      </c>
      <c r="B42" s="8">
        <v>178.48</v>
      </c>
      <c r="C42" s="8">
        <v>0.01</v>
      </c>
      <c r="D42" s="8">
        <v>0.84</v>
      </c>
      <c r="E42" s="8">
        <v>0.76</v>
      </c>
    </row>
    <row r="43" spans="1:5" x14ac:dyDescent="0.2">
      <c r="A43" s="4" t="s">
        <v>49</v>
      </c>
      <c r="B43" s="8">
        <v>21369.67</v>
      </c>
      <c r="C43" s="8">
        <v>0.85765000000000002</v>
      </c>
      <c r="D43" s="8">
        <v>100.01</v>
      </c>
      <c r="E43" s="8">
        <v>91.53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411.88</v>
      </c>
      <c r="C45" s="7">
        <v>1.6480000000000002E-2</v>
      </c>
      <c r="D45" s="7">
        <v>1.93</v>
      </c>
      <c r="E45" s="7">
        <v>1.76</v>
      </c>
    </row>
    <row r="46" spans="1:5" x14ac:dyDescent="0.2">
      <c r="A46" s="5" t="s">
        <v>52</v>
      </c>
      <c r="B46" s="7">
        <v>181.72</v>
      </c>
      <c r="C46" s="7">
        <v>7.2700000000000004E-3</v>
      </c>
      <c r="D46" s="7">
        <v>0.85</v>
      </c>
      <c r="E46" s="7">
        <v>0.78</v>
      </c>
    </row>
    <row r="47" spans="1:5" x14ac:dyDescent="0.2">
      <c r="A47" s="5" t="s">
        <v>53</v>
      </c>
      <c r="B47" s="7">
        <v>303.61</v>
      </c>
      <c r="C47" s="7">
        <v>1.214E-2</v>
      </c>
      <c r="D47" s="7">
        <v>1.42</v>
      </c>
      <c r="E47" s="7">
        <v>1.3</v>
      </c>
    </row>
    <row r="48" spans="1:5" x14ac:dyDescent="0.2">
      <c r="A48" s="4" t="s">
        <v>54</v>
      </c>
      <c r="B48" s="8">
        <v>897.21</v>
      </c>
      <c r="C48" s="8">
        <v>3.5889999999999998E-2</v>
      </c>
      <c r="D48" s="8">
        <v>4.2</v>
      </c>
      <c r="E48" s="8">
        <v>3.84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583.20000000000005</v>
      </c>
      <c r="C50" s="7">
        <v>2.333E-2</v>
      </c>
      <c r="D50" s="7">
        <v>2.73</v>
      </c>
      <c r="E50" s="7">
        <v>2.5</v>
      </c>
    </row>
    <row r="51" spans="1:5" x14ac:dyDescent="0.2">
      <c r="A51" s="5" t="s">
        <v>57</v>
      </c>
      <c r="B51" s="7">
        <v>60.18</v>
      </c>
      <c r="C51" s="7">
        <v>2.4099999999999998E-3</v>
      </c>
      <c r="D51" s="7">
        <v>0.28000000000000003</v>
      </c>
      <c r="E51" s="7">
        <v>0.26</v>
      </c>
    </row>
    <row r="52" spans="1:5" x14ac:dyDescent="0.2">
      <c r="A52" s="5" t="s">
        <v>58</v>
      </c>
      <c r="B52" s="7">
        <v>40.090000000000003</v>
      </c>
      <c r="C52" s="7">
        <v>1.6000000000000001E-3</v>
      </c>
      <c r="D52" s="7">
        <v>0.19</v>
      </c>
      <c r="E52" s="7">
        <v>0.17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683.47</v>
      </c>
      <c r="C54" s="8">
        <v>2.734E-2</v>
      </c>
      <c r="D54" s="8">
        <v>3.2</v>
      </c>
      <c r="E54" s="8">
        <v>2.93</v>
      </c>
    </row>
    <row r="55" spans="1:5" x14ac:dyDescent="0.2">
      <c r="A55" s="4" t="s">
        <v>61</v>
      </c>
      <c r="B55" s="8">
        <v>1580.68</v>
      </c>
      <c r="C55" s="8">
        <v>6.3229999999999995E-2</v>
      </c>
      <c r="D55" s="8">
        <v>7.4</v>
      </c>
      <c r="E55" s="8">
        <v>6.77</v>
      </c>
    </row>
    <row r="56" spans="1:5" x14ac:dyDescent="0.2">
      <c r="A56" s="4" t="s">
        <v>62</v>
      </c>
      <c r="B56" s="8">
        <v>22950.35</v>
      </c>
      <c r="C56" s="8">
        <v>0.92088000000000003</v>
      </c>
      <c r="D56" s="8">
        <v>107.41</v>
      </c>
      <c r="E56" s="8">
        <v>98.3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90.34</v>
      </c>
      <c r="C58" s="7">
        <v>3.6099999999999999E-3</v>
      </c>
      <c r="D58" s="7">
        <v>0.42</v>
      </c>
      <c r="E58" s="7">
        <v>0.39</v>
      </c>
    </row>
    <row r="59" spans="1:5" x14ac:dyDescent="0.2">
      <c r="A59" s="5" t="s">
        <v>65</v>
      </c>
      <c r="B59" s="7">
        <v>304.2</v>
      </c>
      <c r="C59" s="7">
        <v>1.217E-2</v>
      </c>
      <c r="D59" s="7">
        <v>1.42</v>
      </c>
      <c r="E59" s="7">
        <v>1.3</v>
      </c>
    </row>
    <row r="60" spans="1:5" x14ac:dyDescent="0.2">
      <c r="A60" s="4" t="s">
        <v>66</v>
      </c>
      <c r="B60" s="8">
        <v>394.53999999999996</v>
      </c>
      <c r="C60" s="8">
        <v>1.5779999999999999E-2</v>
      </c>
      <c r="D60" s="8">
        <v>1.84</v>
      </c>
      <c r="E60" s="8">
        <v>1.69</v>
      </c>
    </row>
    <row r="61" spans="1:5" x14ac:dyDescent="0.2">
      <c r="A61" s="4" t="s">
        <v>67</v>
      </c>
      <c r="B61" s="8">
        <v>23344.89</v>
      </c>
      <c r="C61" s="8">
        <v>0.93666000000000005</v>
      </c>
      <c r="D61" s="8">
        <v>109.25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361</v>
      </c>
      <c r="B2" s="2"/>
      <c r="C2" s="2"/>
      <c r="D2" s="2"/>
      <c r="E2" s="2"/>
    </row>
    <row r="3" spans="1:5" x14ac:dyDescent="0.2">
      <c r="A3" s="1" t="s">
        <v>362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363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205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4633.8</v>
      </c>
      <c r="C16" s="7">
        <v>6.2054200000000002</v>
      </c>
      <c r="D16" s="7">
        <v>57.24</v>
      </c>
      <c r="E16" s="7">
        <v>47.3</v>
      </c>
    </row>
    <row r="17" spans="1:5" x14ac:dyDescent="0.2">
      <c r="A17" s="5" t="s">
        <v>23</v>
      </c>
      <c r="B17" s="7">
        <v>264</v>
      </c>
      <c r="C17" s="7">
        <v>0.35354000000000002</v>
      </c>
      <c r="D17" s="7">
        <v>3.26</v>
      </c>
      <c r="E17" s="7">
        <v>2.69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1120</v>
      </c>
      <c r="C19" s="7">
        <v>1.49987</v>
      </c>
      <c r="D19" s="7">
        <v>13.83</v>
      </c>
      <c r="E19" s="7">
        <v>11.43</v>
      </c>
    </row>
    <row r="20" spans="1:5" x14ac:dyDescent="0.2">
      <c r="A20" s="5" t="s">
        <v>26</v>
      </c>
      <c r="B20" s="7">
        <v>40</v>
      </c>
      <c r="C20" s="7">
        <v>5.357E-2</v>
      </c>
      <c r="D20" s="7">
        <v>0.49</v>
      </c>
      <c r="E20" s="7">
        <v>0.41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6057.8</v>
      </c>
      <c r="C27" s="8">
        <v>8.1123999999999992</v>
      </c>
      <c r="D27" s="8">
        <v>74.819999999999993</v>
      </c>
      <c r="E27" s="8">
        <v>61.83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1493.52</v>
      </c>
      <c r="C29" s="7">
        <v>2.00007</v>
      </c>
      <c r="D29" s="7">
        <v>18.45</v>
      </c>
      <c r="E29" s="7">
        <v>15.25</v>
      </c>
    </row>
    <row r="30" spans="1:5" x14ac:dyDescent="0.2">
      <c r="A30" s="5" t="s">
        <v>36</v>
      </c>
      <c r="B30" s="7">
        <v>181.73</v>
      </c>
      <c r="C30" s="7">
        <v>0.24337</v>
      </c>
      <c r="D30" s="7">
        <v>2.2400000000000002</v>
      </c>
      <c r="E30" s="7">
        <v>1.86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212.82</v>
      </c>
      <c r="C38" s="7">
        <v>0.28499999999999998</v>
      </c>
      <c r="D38" s="7">
        <v>2.63</v>
      </c>
      <c r="E38" s="7">
        <v>2.17</v>
      </c>
    </row>
    <row r="39" spans="1:5" x14ac:dyDescent="0.2">
      <c r="A39" s="4" t="s">
        <v>45</v>
      </c>
      <c r="B39" s="8">
        <v>1888.07</v>
      </c>
      <c r="C39" s="8">
        <v>2.5284399999999998</v>
      </c>
      <c r="D39" s="8">
        <v>23.32</v>
      </c>
      <c r="E39" s="8">
        <v>19.28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149.56</v>
      </c>
      <c r="C41" s="7">
        <v>0.2</v>
      </c>
      <c r="D41" s="7">
        <v>1.85</v>
      </c>
      <c r="E41" s="7">
        <v>1.53</v>
      </c>
    </row>
    <row r="42" spans="1:5" x14ac:dyDescent="0.2">
      <c r="A42" s="4" t="s">
        <v>48</v>
      </c>
      <c r="B42" s="8">
        <v>149.56</v>
      </c>
      <c r="C42" s="8">
        <v>0.2</v>
      </c>
      <c r="D42" s="8">
        <v>1.85</v>
      </c>
      <c r="E42" s="8">
        <v>1.53</v>
      </c>
    </row>
    <row r="43" spans="1:5" x14ac:dyDescent="0.2">
      <c r="A43" s="4" t="s">
        <v>49</v>
      </c>
      <c r="B43" s="8">
        <v>8095.43</v>
      </c>
      <c r="C43" s="8">
        <v>10.84084</v>
      </c>
      <c r="D43" s="8">
        <v>99.99</v>
      </c>
      <c r="E43" s="8">
        <v>82.64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606.65</v>
      </c>
      <c r="C48" s="7">
        <v>0.81240999999999997</v>
      </c>
      <c r="D48" s="7">
        <v>7.49</v>
      </c>
      <c r="E48" s="7">
        <v>6.19</v>
      </c>
    </row>
    <row r="49" spans="1:5" x14ac:dyDescent="0.2">
      <c r="A49" s="4" t="s">
        <v>54</v>
      </c>
      <c r="B49" s="8">
        <v>606.65</v>
      </c>
      <c r="C49" s="8">
        <v>0.81240999999999997</v>
      </c>
      <c r="D49" s="8">
        <v>7.49</v>
      </c>
      <c r="E49" s="8">
        <v>6.19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390</v>
      </c>
      <c r="C51" s="7">
        <v>0.52227000000000001</v>
      </c>
      <c r="D51" s="7">
        <v>4.82</v>
      </c>
      <c r="E51" s="7">
        <v>3.98</v>
      </c>
    </row>
    <row r="52" spans="1:5" x14ac:dyDescent="0.2">
      <c r="A52" s="5" t="s">
        <v>83</v>
      </c>
      <c r="B52" s="7">
        <v>120.36</v>
      </c>
      <c r="C52" s="7">
        <v>0.16117999999999999</v>
      </c>
      <c r="D52" s="7">
        <v>1.49</v>
      </c>
      <c r="E52" s="7">
        <v>1.23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177.36</v>
      </c>
      <c r="C54" s="7">
        <v>0.23751</v>
      </c>
      <c r="D54" s="7">
        <v>2.19</v>
      </c>
      <c r="E54" s="7">
        <v>1.81</v>
      </c>
    </row>
    <row r="55" spans="1:5" x14ac:dyDescent="0.2">
      <c r="A55" s="4" t="s">
        <v>60</v>
      </c>
      <c r="B55" s="8">
        <v>687.72</v>
      </c>
      <c r="C55" s="8">
        <v>0.92096</v>
      </c>
      <c r="D55" s="8">
        <v>8.5</v>
      </c>
      <c r="E55" s="8">
        <v>7.02</v>
      </c>
    </row>
    <row r="56" spans="1:5" x14ac:dyDescent="0.2">
      <c r="A56" s="4" t="s">
        <v>61</v>
      </c>
      <c r="B56" s="8">
        <v>1294.3699999999999</v>
      </c>
      <c r="C56" s="8">
        <v>1.7333700000000001</v>
      </c>
      <c r="D56" s="8">
        <v>15.99</v>
      </c>
      <c r="E56" s="8">
        <v>13.21</v>
      </c>
    </row>
    <row r="57" spans="1:5" x14ac:dyDescent="0.2">
      <c r="A57" s="4" t="s">
        <v>62</v>
      </c>
      <c r="B57" s="8">
        <v>9389.7999999999993</v>
      </c>
      <c r="C57" s="8">
        <v>12.574210000000001</v>
      </c>
      <c r="D57" s="8">
        <v>115.98</v>
      </c>
      <c r="E57" s="8">
        <v>95.85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5.13</v>
      </c>
      <c r="C60" s="7">
        <v>6.8599999999999998E-3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401.37</v>
      </c>
      <c r="C61" s="7">
        <v>0.53751000000000004</v>
      </c>
      <c r="D61" s="7">
        <v>4.96</v>
      </c>
      <c r="E61" s="7">
        <v>4.0999999999999996</v>
      </c>
    </row>
    <row r="62" spans="1:5" x14ac:dyDescent="0.2">
      <c r="A62" s="4" t="s">
        <v>66</v>
      </c>
      <c r="B62" s="8">
        <v>406.5</v>
      </c>
      <c r="C62" s="8">
        <v>0.54437000000000002</v>
      </c>
      <c r="D62" s="8">
        <v>5.0199999999999996</v>
      </c>
      <c r="E62" s="8">
        <v>4.1500000000000004</v>
      </c>
    </row>
    <row r="63" spans="1:5" x14ac:dyDescent="0.2">
      <c r="A63" s="4" t="s">
        <v>67</v>
      </c>
      <c r="B63" s="8">
        <v>9796.2999999999993</v>
      </c>
      <c r="C63" s="8">
        <v>13.11858</v>
      </c>
      <c r="D63" s="8">
        <v>121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364</v>
      </c>
      <c r="B2" s="2"/>
      <c r="C2" s="2"/>
      <c r="D2" s="2"/>
      <c r="E2" s="2"/>
    </row>
    <row r="3" spans="1:5" x14ac:dyDescent="0.2">
      <c r="A3" s="1" t="s">
        <v>365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366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150</v>
      </c>
      <c r="C9" s="7">
        <v>16.666679999999999</v>
      </c>
      <c r="D9" s="7">
        <v>6.1</v>
      </c>
      <c r="E9" s="7">
        <v>4.05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0.08</v>
      </c>
      <c r="C12" s="7">
        <v>8.8900000000000003E-3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180</v>
      </c>
      <c r="C14" s="7">
        <v>20</v>
      </c>
      <c r="D14" s="7">
        <v>7.32</v>
      </c>
      <c r="E14" s="7">
        <v>4.8600000000000003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1110</v>
      </c>
      <c r="C16" s="7">
        <v>123.33334000000001</v>
      </c>
      <c r="D16" s="7">
        <v>45.11</v>
      </c>
      <c r="E16" s="7">
        <v>29.99</v>
      </c>
    </row>
    <row r="17" spans="1:5" x14ac:dyDescent="0.2">
      <c r="A17" s="5" t="s">
        <v>23</v>
      </c>
      <c r="B17" s="7">
        <v>44</v>
      </c>
      <c r="C17" s="7">
        <v>4.8888800000000003</v>
      </c>
      <c r="D17" s="7">
        <v>1.79</v>
      </c>
      <c r="E17" s="7">
        <v>1.19</v>
      </c>
    </row>
    <row r="18" spans="1:5" x14ac:dyDescent="0.2">
      <c r="A18" s="5" t="s">
        <v>24</v>
      </c>
      <c r="B18" s="7">
        <v>106.56</v>
      </c>
      <c r="C18" s="7">
        <v>11.84</v>
      </c>
      <c r="D18" s="7">
        <v>4.33</v>
      </c>
      <c r="E18" s="7">
        <v>2.88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374</v>
      </c>
      <c r="C20" s="7">
        <v>41.55556</v>
      </c>
      <c r="D20" s="7">
        <v>15.2</v>
      </c>
      <c r="E20" s="7">
        <v>10.11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18</v>
      </c>
      <c r="C23" s="7">
        <v>2</v>
      </c>
      <c r="D23" s="7">
        <v>0.73</v>
      </c>
      <c r="E23" s="7">
        <v>0.49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288</v>
      </c>
      <c r="C26" s="7">
        <v>32</v>
      </c>
      <c r="D26" s="7">
        <v>11.7</v>
      </c>
      <c r="E26" s="7">
        <v>7.78</v>
      </c>
    </row>
    <row r="27" spans="1:5" x14ac:dyDescent="0.2">
      <c r="A27" s="4" t="s">
        <v>33</v>
      </c>
      <c r="B27" s="8">
        <v>2270.64</v>
      </c>
      <c r="C27" s="8">
        <v>252.29335</v>
      </c>
      <c r="D27" s="8">
        <v>92.28</v>
      </c>
      <c r="E27" s="8">
        <v>61.35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72</v>
      </c>
      <c r="C29" s="7">
        <v>8</v>
      </c>
      <c r="D29" s="7">
        <v>2.93</v>
      </c>
      <c r="E29" s="7">
        <v>1.95</v>
      </c>
    </row>
    <row r="30" spans="1:5" x14ac:dyDescent="0.2">
      <c r="A30" s="5" t="s">
        <v>36</v>
      </c>
      <c r="B30" s="7">
        <v>68.12</v>
      </c>
      <c r="C30" s="7">
        <v>7.5688899999999997</v>
      </c>
      <c r="D30" s="7">
        <v>2.77</v>
      </c>
      <c r="E30" s="7">
        <v>1.84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43.2</v>
      </c>
      <c r="C38" s="7">
        <v>4.8</v>
      </c>
      <c r="D38" s="7">
        <v>1.76</v>
      </c>
      <c r="E38" s="7">
        <v>1.17</v>
      </c>
    </row>
    <row r="39" spans="1:5" x14ac:dyDescent="0.2">
      <c r="A39" s="4" t="s">
        <v>45</v>
      </c>
      <c r="B39" s="8">
        <v>183.32</v>
      </c>
      <c r="C39" s="8">
        <v>20.36889</v>
      </c>
      <c r="D39" s="8">
        <v>7.46</v>
      </c>
      <c r="E39" s="8">
        <v>4.96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6.7</v>
      </c>
      <c r="C41" s="7">
        <v>0.74</v>
      </c>
      <c r="D41" s="7">
        <v>0.27</v>
      </c>
      <c r="E41" s="7">
        <v>0.18</v>
      </c>
    </row>
    <row r="42" spans="1:5" x14ac:dyDescent="0.2">
      <c r="A42" s="4" t="s">
        <v>48</v>
      </c>
      <c r="B42" s="8">
        <v>6.7</v>
      </c>
      <c r="C42" s="8">
        <v>0.74</v>
      </c>
      <c r="D42" s="8">
        <v>0.27</v>
      </c>
      <c r="E42" s="8">
        <v>0.18</v>
      </c>
    </row>
    <row r="43" spans="1:5" x14ac:dyDescent="0.2">
      <c r="A43" s="4" t="s">
        <v>49</v>
      </c>
      <c r="B43" s="8">
        <v>2460.66</v>
      </c>
      <c r="C43" s="8">
        <v>273.40224000000001</v>
      </c>
      <c r="D43" s="8">
        <v>100.01</v>
      </c>
      <c r="E43" s="8">
        <v>66.489999999999995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0.67</v>
      </c>
      <c r="C46" s="7">
        <v>7.3889999999999997E-2</v>
      </c>
      <c r="D46" s="7">
        <v>0.03</v>
      </c>
      <c r="E46" s="7">
        <v>0.02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0.67</v>
      </c>
      <c r="C48" s="8">
        <v>7.3889999999999997E-2</v>
      </c>
      <c r="D48" s="8">
        <v>0.03</v>
      </c>
      <c r="E48" s="8">
        <v>0.02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1172.7</v>
      </c>
      <c r="C50" s="7">
        <v>130.29947999999999</v>
      </c>
      <c r="D50" s="7">
        <v>47.66</v>
      </c>
      <c r="E50" s="7">
        <v>31.69</v>
      </c>
    </row>
    <row r="51" spans="1:5" x14ac:dyDescent="0.2">
      <c r="A51" s="5" t="s">
        <v>57</v>
      </c>
      <c r="B51" s="7">
        <v>20.059999999999999</v>
      </c>
      <c r="C51" s="7">
        <v>2.2288399999999999</v>
      </c>
      <c r="D51" s="7">
        <v>0.82</v>
      </c>
      <c r="E51" s="7">
        <v>0.54</v>
      </c>
    </row>
    <row r="52" spans="1:5" x14ac:dyDescent="0.2">
      <c r="A52" s="5" t="s">
        <v>58</v>
      </c>
      <c r="B52" s="7">
        <v>0.04</v>
      </c>
      <c r="C52" s="7">
        <v>4.3800000000000002E-3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1192.8</v>
      </c>
      <c r="C54" s="8">
        <v>132.53270000000001</v>
      </c>
      <c r="D54" s="8">
        <v>48.48</v>
      </c>
      <c r="E54" s="8">
        <v>32.229999999999997</v>
      </c>
    </row>
    <row r="55" spans="1:5" x14ac:dyDescent="0.2">
      <c r="A55" s="4" t="s">
        <v>61</v>
      </c>
      <c r="B55" s="8">
        <v>1193.47</v>
      </c>
      <c r="C55" s="8">
        <v>132.60659000000001</v>
      </c>
      <c r="D55" s="8">
        <v>48.51</v>
      </c>
      <c r="E55" s="8">
        <v>32.25</v>
      </c>
    </row>
    <row r="56" spans="1:5" x14ac:dyDescent="0.2">
      <c r="A56" s="4" t="s">
        <v>62</v>
      </c>
      <c r="B56" s="8">
        <v>3654.13</v>
      </c>
      <c r="C56" s="8">
        <v>406.00882999999999</v>
      </c>
      <c r="D56" s="8">
        <v>148.52000000000001</v>
      </c>
      <c r="E56" s="8">
        <v>98.74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0.09</v>
      </c>
      <c r="C58" s="7">
        <v>9.8600000000000007E-3</v>
      </c>
      <c r="D58" s="7">
        <v>0</v>
      </c>
      <c r="E58" s="7">
        <v>0</v>
      </c>
    </row>
    <row r="59" spans="1:5" x14ac:dyDescent="0.2">
      <c r="A59" s="5" t="s">
        <v>65</v>
      </c>
      <c r="B59" s="7">
        <v>46.47</v>
      </c>
      <c r="C59" s="7">
        <v>5.1638900000000003</v>
      </c>
      <c r="D59" s="7">
        <v>1.89</v>
      </c>
      <c r="E59" s="7">
        <v>1.26</v>
      </c>
    </row>
    <row r="60" spans="1:5" x14ac:dyDescent="0.2">
      <c r="A60" s="4" t="s">
        <v>66</v>
      </c>
      <c r="B60" s="8">
        <v>46.56</v>
      </c>
      <c r="C60" s="8">
        <v>5.1737500000000001</v>
      </c>
      <c r="D60" s="8">
        <v>1.89</v>
      </c>
      <c r="E60" s="8">
        <v>1.26</v>
      </c>
    </row>
    <row r="61" spans="1:5" x14ac:dyDescent="0.2">
      <c r="A61" s="4" t="s">
        <v>67</v>
      </c>
      <c r="B61" s="8">
        <v>3700.69</v>
      </c>
      <c r="C61" s="8">
        <v>411.18257999999997</v>
      </c>
      <c r="D61" s="8">
        <v>150.41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.140625" style="3" customWidth="1"/>
    <col min="2" max="5" width="11.7109375" style="3" customWidth="1"/>
    <col min="6" max="256" width="9.140625" style="3"/>
    <col min="257" max="257" width="39.140625" style="3" customWidth="1"/>
    <col min="258" max="261" width="11.7109375" style="3" customWidth="1"/>
    <col min="262" max="512" width="9.140625" style="3"/>
    <col min="513" max="513" width="39.140625" style="3" customWidth="1"/>
    <col min="514" max="517" width="11.7109375" style="3" customWidth="1"/>
    <col min="518" max="768" width="9.140625" style="3"/>
    <col min="769" max="769" width="39.140625" style="3" customWidth="1"/>
    <col min="770" max="773" width="11.7109375" style="3" customWidth="1"/>
    <col min="774" max="1024" width="9.140625" style="3"/>
    <col min="1025" max="1025" width="39.140625" style="3" customWidth="1"/>
    <col min="1026" max="1029" width="11.7109375" style="3" customWidth="1"/>
    <col min="1030" max="1280" width="9.140625" style="3"/>
    <col min="1281" max="1281" width="39.140625" style="3" customWidth="1"/>
    <col min="1282" max="1285" width="11.7109375" style="3" customWidth="1"/>
    <col min="1286" max="1536" width="9.140625" style="3"/>
    <col min="1537" max="1537" width="39.140625" style="3" customWidth="1"/>
    <col min="1538" max="1541" width="11.7109375" style="3" customWidth="1"/>
    <col min="1542" max="1792" width="9.140625" style="3"/>
    <col min="1793" max="1793" width="39.140625" style="3" customWidth="1"/>
    <col min="1794" max="1797" width="11.7109375" style="3" customWidth="1"/>
    <col min="1798" max="2048" width="9.140625" style="3"/>
    <col min="2049" max="2049" width="39.140625" style="3" customWidth="1"/>
    <col min="2050" max="2053" width="11.7109375" style="3" customWidth="1"/>
    <col min="2054" max="2304" width="9.140625" style="3"/>
    <col min="2305" max="2305" width="39.140625" style="3" customWidth="1"/>
    <col min="2306" max="2309" width="11.7109375" style="3" customWidth="1"/>
    <col min="2310" max="2560" width="9.140625" style="3"/>
    <col min="2561" max="2561" width="39.140625" style="3" customWidth="1"/>
    <col min="2562" max="2565" width="11.7109375" style="3" customWidth="1"/>
    <col min="2566" max="2816" width="9.140625" style="3"/>
    <col min="2817" max="2817" width="39.140625" style="3" customWidth="1"/>
    <col min="2818" max="2821" width="11.7109375" style="3" customWidth="1"/>
    <col min="2822" max="3072" width="9.140625" style="3"/>
    <col min="3073" max="3073" width="39.140625" style="3" customWidth="1"/>
    <col min="3074" max="3077" width="11.7109375" style="3" customWidth="1"/>
    <col min="3078" max="3328" width="9.140625" style="3"/>
    <col min="3329" max="3329" width="39.140625" style="3" customWidth="1"/>
    <col min="3330" max="3333" width="11.7109375" style="3" customWidth="1"/>
    <col min="3334" max="3584" width="9.140625" style="3"/>
    <col min="3585" max="3585" width="39.140625" style="3" customWidth="1"/>
    <col min="3586" max="3589" width="11.7109375" style="3" customWidth="1"/>
    <col min="3590" max="3840" width="9.140625" style="3"/>
    <col min="3841" max="3841" width="39.140625" style="3" customWidth="1"/>
    <col min="3842" max="3845" width="11.7109375" style="3" customWidth="1"/>
    <col min="3846" max="4096" width="9.140625" style="3"/>
    <col min="4097" max="4097" width="39.140625" style="3" customWidth="1"/>
    <col min="4098" max="4101" width="11.7109375" style="3" customWidth="1"/>
    <col min="4102" max="4352" width="9.140625" style="3"/>
    <col min="4353" max="4353" width="39.140625" style="3" customWidth="1"/>
    <col min="4354" max="4357" width="11.7109375" style="3" customWidth="1"/>
    <col min="4358" max="4608" width="9.140625" style="3"/>
    <col min="4609" max="4609" width="39.140625" style="3" customWidth="1"/>
    <col min="4610" max="4613" width="11.7109375" style="3" customWidth="1"/>
    <col min="4614" max="4864" width="9.140625" style="3"/>
    <col min="4865" max="4865" width="39.140625" style="3" customWidth="1"/>
    <col min="4866" max="4869" width="11.7109375" style="3" customWidth="1"/>
    <col min="4870" max="5120" width="9.140625" style="3"/>
    <col min="5121" max="5121" width="39.140625" style="3" customWidth="1"/>
    <col min="5122" max="5125" width="11.7109375" style="3" customWidth="1"/>
    <col min="5126" max="5376" width="9.140625" style="3"/>
    <col min="5377" max="5377" width="39.140625" style="3" customWidth="1"/>
    <col min="5378" max="5381" width="11.7109375" style="3" customWidth="1"/>
    <col min="5382" max="5632" width="9.140625" style="3"/>
    <col min="5633" max="5633" width="39.140625" style="3" customWidth="1"/>
    <col min="5634" max="5637" width="11.7109375" style="3" customWidth="1"/>
    <col min="5638" max="5888" width="9.140625" style="3"/>
    <col min="5889" max="5889" width="39.140625" style="3" customWidth="1"/>
    <col min="5890" max="5893" width="11.7109375" style="3" customWidth="1"/>
    <col min="5894" max="6144" width="9.140625" style="3"/>
    <col min="6145" max="6145" width="39.140625" style="3" customWidth="1"/>
    <col min="6146" max="6149" width="11.7109375" style="3" customWidth="1"/>
    <col min="6150" max="6400" width="9.140625" style="3"/>
    <col min="6401" max="6401" width="39.140625" style="3" customWidth="1"/>
    <col min="6402" max="6405" width="11.7109375" style="3" customWidth="1"/>
    <col min="6406" max="6656" width="9.140625" style="3"/>
    <col min="6657" max="6657" width="39.140625" style="3" customWidth="1"/>
    <col min="6658" max="6661" width="11.7109375" style="3" customWidth="1"/>
    <col min="6662" max="6912" width="9.140625" style="3"/>
    <col min="6913" max="6913" width="39.140625" style="3" customWidth="1"/>
    <col min="6914" max="6917" width="11.7109375" style="3" customWidth="1"/>
    <col min="6918" max="7168" width="9.140625" style="3"/>
    <col min="7169" max="7169" width="39.140625" style="3" customWidth="1"/>
    <col min="7170" max="7173" width="11.7109375" style="3" customWidth="1"/>
    <col min="7174" max="7424" width="9.140625" style="3"/>
    <col min="7425" max="7425" width="39.140625" style="3" customWidth="1"/>
    <col min="7426" max="7429" width="11.7109375" style="3" customWidth="1"/>
    <col min="7430" max="7680" width="9.140625" style="3"/>
    <col min="7681" max="7681" width="39.140625" style="3" customWidth="1"/>
    <col min="7682" max="7685" width="11.7109375" style="3" customWidth="1"/>
    <col min="7686" max="7936" width="9.140625" style="3"/>
    <col min="7937" max="7937" width="39.140625" style="3" customWidth="1"/>
    <col min="7938" max="7941" width="11.7109375" style="3" customWidth="1"/>
    <col min="7942" max="8192" width="9.140625" style="3"/>
    <col min="8193" max="8193" width="39.140625" style="3" customWidth="1"/>
    <col min="8194" max="8197" width="11.7109375" style="3" customWidth="1"/>
    <col min="8198" max="8448" width="9.140625" style="3"/>
    <col min="8449" max="8449" width="39.140625" style="3" customWidth="1"/>
    <col min="8450" max="8453" width="11.7109375" style="3" customWidth="1"/>
    <col min="8454" max="8704" width="9.140625" style="3"/>
    <col min="8705" max="8705" width="39.140625" style="3" customWidth="1"/>
    <col min="8706" max="8709" width="11.7109375" style="3" customWidth="1"/>
    <col min="8710" max="8960" width="9.140625" style="3"/>
    <col min="8961" max="8961" width="39.140625" style="3" customWidth="1"/>
    <col min="8962" max="8965" width="11.7109375" style="3" customWidth="1"/>
    <col min="8966" max="9216" width="9.140625" style="3"/>
    <col min="9217" max="9217" width="39.140625" style="3" customWidth="1"/>
    <col min="9218" max="9221" width="11.7109375" style="3" customWidth="1"/>
    <col min="9222" max="9472" width="9.140625" style="3"/>
    <col min="9473" max="9473" width="39.140625" style="3" customWidth="1"/>
    <col min="9474" max="9477" width="11.7109375" style="3" customWidth="1"/>
    <col min="9478" max="9728" width="9.140625" style="3"/>
    <col min="9729" max="9729" width="39.140625" style="3" customWidth="1"/>
    <col min="9730" max="9733" width="11.7109375" style="3" customWidth="1"/>
    <col min="9734" max="9984" width="9.140625" style="3"/>
    <col min="9985" max="9985" width="39.140625" style="3" customWidth="1"/>
    <col min="9986" max="9989" width="11.7109375" style="3" customWidth="1"/>
    <col min="9990" max="10240" width="9.140625" style="3"/>
    <col min="10241" max="10241" width="39.140625" style="3" customWidth="1"/>
    <col min="10242" max="10245" width="11.7109375" style="3" customWidth="1"/>
    <col min="10246" max="10496" width="9.140625" style="3"/>
    <col min="10497" max="10497" width="39.140625" style="3" customWidth="1"/>
    <col min="10498" max="10501" width="11.7109375" style="3" customWidth="1"/>
    <col min="10502" max="10752" width="9.140625" style="3"/>
    <col min="10753" max="10753" width="39.140625" style="3" customWidth="1"/>
    <col min="10754" max="10757" width="11.7109375" style="3" customWidth="1"/>
    <col min="10758" max="11008" width="9.140625" style="3"/>
    <col min="11009" max="11009" width="39.140625" style="3" customWidth="1"/>
    <col min="11010" max="11013" width="11.7109375" style="3" customWidth="1"/>
    <col min="11014" max="11264" width="9.140625" style="3"/>
    <col min="11265" max="11265" width="39.140625" style="3" customWidth="1"/>
    <col min="11266" max="11269" width="11.7109375" style="3" customWidth="1"/>
    <col min="11270" max="11520" width="9.140625" style="3"/>
    <col min="11521" max="11521" width="39.140625" style="3" customWidth="1"/>
    <col min="11522" max="11525" width="11.7109375" style="3" customWidth="1"/>
    <col min="11526" max="11776" width="9.140625" style="3"/>
    <col min="11777" max="11777" width="39.140625" style="3" customWidth="1"/>
    <col min="11778" max="11781" width="11.7109375" style="3" customWidth="1"/>
    <col min="11782" max="12032" width="9.140625" style="3"/>
    <col min="12033" max="12033" width="39.140625" style="3" customWidth="1"/>
    <col min="12034" max="12037" width="11.7109375" style="3" customWidth="1"/>
    <col min="12038" max="12288" width="9.140625" style="3"/>
    <col min="12289" max="12289" width="39.140625" style="3" customWidth="1"/>
    <col min="12290" max="12293" width="11.7109375" style="3" customWidth="1"/>
    <col min="12294" max="12544" width="9.140625" style="3"/>
    <col min="12545" max="12545" width="39.140625" style="3" customWidth="1"/>
    <col min="12546" max="12549" width="11.7109375" style="3" customWidth="1"/>
    <col min="12550" max="12800" width="9.140625" style="3"/>
    <col min="12801" max="12801" width="39.140625" style="3" customWidth="1"/>
    <col min="12802" max="12805" width="11.7109375" style="3" customWidth="1"/>
    <col min="12806" max="13056" width="9.140625" style="3"/>
    <col min="13057" max="13057" width="39.140625" style="3" customWidth="1"/>
    <col min="13058" max="13061" width="11.7109375" style="3" customWidth="1"/>
    <col min="13062" max="13312" width="9.140625" style="3"/>
    <col min="13313" max="13313" width="39.140625" style="3" customWidth="1"/>
    <col min="13314" max="13317" width="11.7109375" style="3" customWidth="1"/>
    <col min="13318" max="13568" width="9.140625" style="3"/>
    <col min="13569" max="13569" width="39.140625" style="3" customWidth="1"/>
    <col min="13570" max="13573" width="11.7109375" style="3" customWidth="1"/>
    <col min="13574" max="13824" width="9.140625" style="3"/>
    <col min="13825" max="13825" width="39.140625" style="3" customWidth="1"/>
    <col min="13826" max="13829" width="11.7109375" style="3" customWidth="1"/>
    <col min="13830" max="14080" width="9.140625" style="3"/>
    <col min="14081" max="14081" width="39.140625" style="3" customWidth="1"/>
    <col min="14082" max="14085" width="11.7109375" style="3" customWidth="1"/>
    <col min="14086" max="14336" width="9.140625" style="3"/>
    <col min="14337" max="14337" width="39.140625" style="3" customWidth="1"/>
    <col min="14338" max="14341" width="11.7109375" style="3" customWidth="1"/>
    <col min="14342" max="14592" width="9.140625" style="3"/>
    <col min="14593" max="14593" width="39.140625" style="3" customWidth="1"/>
    <col min="14594" max="14597" width="11.7109375" style="3" customWidth="1"/>
    <col min="14598" max="14848" width="9.140625" style="3"/>
    <col min="14849" max="14849" width="39.140625" style="3" customWidth="1"/>
    <col min="14850" max="14853" width="11.7109375" style="3" customWidth="1"/>
    <col min="14854" max="15104" width="9.140625" style="3"/>
    <col min="15105" max="15105" width="39.140625" style="3" customWidth="1"/>
    <col min="15106" max="15109" width="11.7109375" style="3" customWidth="1"/>
    <col min="15110" max="15360" width="9.140625" style="3"/>
    <col min="15361" max="15361" width="39.140625" style="3" customWidth="1"/>
    <col min="15362" max="15365" width="11.7109375" style="3" customWidth="1"/>
    <col min="15366" max="15616" width="9.140625" style="3"/>
    <col min="15617" max="15617" width="39.140625" style="3" customWidth="1"/>
    <col min="15618" max="15621" width="11.7109375" style="3" customWidth="1"/>
    <col min="15622" max="15872" width="9.140625" style="3"/>
    <col min="15873" max="15873" width="39.140625" style="3" customWidth="1"/>
    <col min="15874" max="15877" width="11.7109375" style="3" customWidth="1"/>
    <col min="15878" max="16128" width="9.140625" style="3"/>
    <col min="16129" max="16129" width="39.140625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364</v>
      </c>
      <c r="B2" s="2"/>
      <c r="C2" s="2"/>
      <c r="D2" s="2"/>
      <c r="E2" s="2"/>
    </row>
    <row r="3" spans="1:5" x14ac:dyDescent="0.2">
      <c r="A3" s="1" t="s">
        <v>367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368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360</v>
      </c>
      <c r="C14" s="7">
        <v>27</v>
      </c>
      <c r="D14" s="7">
        <v>14.23</v>
      </c>
      <c r="E14" s="7">
        <v>12.56</v>
      </c>
    </row>
    <row r="15" spans="1:5" x14ac:dyDescent="0.2">
      <c r="A15" s="5" t="s">
        <v>21</v>
      </c>
      <c r="B15" s="7">
        <v>150</v>
      </c>
      <c r="C15" s="7">
        <v>11.25</v>
      </c>
      <c r="D15" s="7">
        <v>5.93</v>
      </c>
      <c r="E15" s="7">
        <v>5.23</v>
      </c>
    </row>
    <row r="16" spans="1:5" x14ac:dyDescent="0.2">
      <c r="A16" s="5" t="s">
        <v>22</v>
      </c>
      <c r="B16" s="7">
        <v>1300</v>
      </c>
      <c r="C16" s="7">
        <v>97.5</v>
      </c>
      <c r="D16" s="7">
        <v>51.37</v>
      </c>
      <c r="E16" s="7">
        <v>45.35</v>
      </c>
    </row>
    <row r="17" spans="1:5" x14ac:dyDescent="0.2">
      <c r="A17" s="5" t="s">
        <v>23</v>
      </c>
      <c r="B17" s="7">
        <v>44</v>
      </c>
      <c r="C17" s="7">
        <v>3.3</v>
      </c>
      <c r="D17" s="7">
        <v>1.74</v>
      </c>
      <c r="E17" s="7">
        <v>1.53</v>
      </c>
    </row>
    <row r="18" spans="1:5" x14ac:dyDescent="0.2">
      <c r="A18" s="5" t="s">
        <v>24</v>
      </c>
      <c r="B18" s="7">
        <v>110</v>
      </c>
      <c r="C18" s="7">
        <v>8.25</v>
      </c>
      <c r="D18" s="7">
        <v>4.3499999999999996</v>
      </c>
      <c r="E18" s="7">
        <v>3.84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240</v>
      </c>
      <c r="C20" s="7">
        <v>18</v>
      </c>
      <c r="D20" s="7">
        <v>9.48</v>
      </c>
      <c r="E20" s="7">
        <v>8.3699999999999992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21.33</v>
      </c>
      <c r="C23" s="7">
        <v>1.59975</v>
      </c>
      <c r="D23" s="7">
        <v>0.84</v>
      </c>
      <c r="E23" s="7">
        <v>0.74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80</v>
      </c>
      <c r="C25" s="7">
        <v>6</v>
      </c>
      <c r="D25" s="7">
        <v>3.16</v>
      </c>
      <c r="E25" s="7">
        <v>2.79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2305.33</v>
      </c>
      <c r="C27" s="8">
        <v>172.89975000000001</v>
      </c>
      <c r="D27" s="8">
        <v>91.1</v>
      </c>
      <c r="E27" s="8">
        <v>80.41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93.33</v>
      </c>
      <c r="C29" s="7">
        <v>6.9997499999999997</v>
      </c>
      <c r="D29" s="7">
        <v>3.69</v>
      </c>
      <c r="E29" s="7">
        <v>3.26</v>
      </c>
    </row>
    <row r="30" spans="1:5" x14ac:dyDescent="0.2">
      <c r="A30" s="5" t="s">
        <v>36</v>
      </c>
      <c r="B30" s="7">
        <v>69.16</v>
      </c>
      <c r="C30" s="7">
        <v>5.1870000000000003</v>
      </c>
      <c r="D30" s="7">
        <v>2.73</v>
      </c>
      <c r="E30" s="7">
        <v>2.41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48</v>
      </c>
      <c r="C38" s="7">
        <v>3.6</v>
      </c>
      <c r="D38" s="7">
        <v>1.9</v>
      </c>
      <c r="E38" s="7">
        <v>1.67</v>
      </c>
    </row>
    <row r="39" spans="1:5" x14ac:dyDescent="0.2">
      <c r="A39" s="4" t="s">
        <v>45</v>
      </c>
      <c r="B39" s="8">
        <v>210.49</v>
      </c>
      <c r="C39" s="8">
        <v>15.78675</v>
      </c>
      <c r="D39" s="8">
        <v>8.32</v>
      </c>
      <c r="E39" s="8">
        <v>7.34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14.82</v>
      </c>
      <c r="C41" s="7">
        <v>1.1100000000000001</v>
      </c>
      <c r="D41" s="7">
        <v>0.59</v>
      </c>
      <c r="E41" s="7">
        <v>0.52</v>
      </c>
    </row>
    <row r="42" spans="1:5" x14ac:dyDescent="0.2">
      <c r="A42" s="4" t="s">
        <v>48</v>
      </c>
      <c r="B42" s="8">
        <v>14.82</v>
      </c>
      <c r="C42" s="8">
        <v>1.1100000000000001</v>
      </c>
      <c r="D42" s="8">
        <v>0.59</v>
      </c>
      <c r="E42" s="8">
        <v>0.52</v>
      </c>
    </row>
    <row r="43" spans="1:5" x14ac:dyDescent="0.2">
      <c r="A43" s="4" t="s">
        <v>49</v>
      </c>
      <c r="B43" s="8">
        <v>2530.64</v>
      </c>
      <c r="C43" s="8">
        <v>189.79650000000001</v>
      </c>
      <c r="D43" s="8">
        <v>100.01</v>
      </c>
      <c r="E43" s="8">
        <v>88.27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239.8</v>
      </c>
      <c r="C50" s="7">
        <v>17.984999999999999</v>
      </c>
      <c r="D50" s="7">
        <v>9.48</v>
      </c>
      <c r="E50" s="7">
        <v>8.3699999999999992</v>
      </c>
    </row>
    <row r="51" spans="1:5" x14ac:dyDescent="0.2">
      <c r="A51" s="5" t="s">
        <v>57</v>
      </c>
      <c r="B51" s="7">
        <v>20.059999999999999</v>
      </c>
      <c r="C51" s="7">
        <v>1.50447</v>
      </c>
      <c r="D51" s="7">
        <v>0.79</v>
      </c>
      <c r="E51" s="7">
        <v>0.7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259.86</v>
      </c>
      <c r="C54" s="8">
        <v>19.489470000000001</v>
      </c>
      <c r="D54" s="8">
        <v>10.27</v>
      </c>
      <c r="E54" s="8">
        <v>9.07</v>
      </c>
    </row>
    <row r="55" spans="1:5" x14ac:dyDescent="0.2">
      <c r="A55" s="4" t="s">
        <v>61</v>
      </c>
      <c r="B55" s="8">
        <v>259.86</v>
      </c>
      <c r="C55" s="8">
        <v>19.489470000000001</v>
      </c>
      <c r="D55" s="8">
        <v>10.27</v>
      </c>
      <c r="E55" s="8">
        <v>9.07</v>
      </c>
    </row>
    <row r="56" spans="1:5" x14ac:dyDescent="0.2">
      <c r="A56" s="4" t="s">
        <v>62</v>
      </c>
      <c r="B56" s="8">
        <v>2790.5</v>
      </c>
      <c r="C56" s="8">
        <v>209.28596999999999</v>
      </c>
      <c r="D56" s="8">
        <v>110.28</v>
      </c>
      <c r="E56" s="8">
        <v>97.34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76.05</v>
      </c>
      <c r="C59" s="7">
        <v>5.7037500000000003</v>
      </c>
      <c r="D59" s="7">
        <v>3.01</v>
      </c>
      <c r="E59" s="7">
        <v>2.65</v>
      </c>
    </row>
    <row r="60" spans="1:5" x14ac:dyDescent="0.2">
      <c r="A60" s="4" t="s">
        <v>66</v>
      </c>
      <c r="B60" s="8">
        <v>76.05</v>
      </c>
      <c r="C60" s="8">
        <v>5.7037500000000003</v>
      </c>
      <c r="D60" s="8">
        <v>3.01</v>
      </c>
      <c r="E60" s="8">
        <v>2.65</v>
      </c>
    </row>
    <row r="61" spans="1:5" x14ac:dyDescent="0.2">
      <c r="A61" s="4" t="s">
        <v>67</v>
      </c>
      <c r="B61" s="8">
        <v>2866.55</v>
      </c>
      <c r="C61" s="8">
        <v>214.98972000000001</v>
      </c>
      <c r="D61" s="8">
        <v>113.29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369</v>
      </c>
      <c r="B2" s="2"/>
      <c r="C2" s="2"/>
      <c r="D2" s="2"/>
      <c r="E2" s="2"/>
    </row>
    <row r="3" spans="1:5" x14ac:dyDescent="0.2">
      <c r="A3" s="1" t="s">
        <v>370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371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112.38</v>
      </c>
      <c r="C12" s="7">
        <v>3.03729</v>
      </c>
      <c r="D12" s="7">
        <v>3.39</v>
      </c>
      <c r="E12" s="7">
        <v>2.73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200</v>
      </c>
      <c r="C14" s="7">
        <v>5.4054099999999998</v>
      </c>
      <c r="D14" s="7">
        <v>6.03</v>
      </c>
      <c r="E14" s="7">
        <v>4.8499999999999996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55</v>
      </c>
      <c r="C17" s="7">
        <v>1.48648</v>
      </c>
      <c r="D17" s="7">
        <v>1.66</v>
      </c>
      <c r="E17" s="7">
        <v>1.33</v>
      </c>
    </row>
    <row r="18" spans="1:5" x14ac:dyDescent="0.2">
      <c r="A18" s="5" t="s">
        <v>24</v>
      </c>
      <c r="B18" s="7">
        <v>750</v>
      </c>
      <c r="C18" s="7">
        <v>20.27027</v>
      </c>
      <c r="D18" s="7">
        <v>22.61</v>
      </c>
      <c r="E18" s="7">
        <v>18.2</v>
      </c>
    </row>
    <row r="19" spans="1:5" x14ac:dyDescent="0.2">
      <c r="A19" s="5" t="s">
        <v>25</v>
      </c>
      <c r="B19" s="7">
        <v>1027.28</v>
      </c>
      <c r="C19" s="7">
        <v>27.764320000000001</v>
      </c>
      <c r="D19" s="7">
        <v>30.96</v>
      </c>
      <c r="E19" s="7">
        <v>24.92</v>
      </c>
    </row>
    <row r="20" spans="1:5" x14ac:dyDescent="0.2">
      <c r="A20" s="5" t="s">
        <v>26</v>
      </c>
      <c r="B20" s="7">
        <v>781.55</v>
      </c>
      <c r="C20" s="7">
        <v>21.122979999999998</v>
      </c>
      <c r="D20" s="7">
        <v>23.56</v>
      </c>
      <c r="E20" s="7">
        <v>18.96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2926.21</v>
      </c>
      <c r="C27" s="8">
        <v>79.086749999999995</v>
      </c>
      <c r="D27" s="8">
        <v>88.21</v>
      </c>
      <c r="E27" s="8">
        <v>70.989999999999995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71.58</v>
      </c>
      <c r="C29" s="7">
        <v>1.93459</v>
      </c>
      <c r="D29" s="7">
        <v>2.16</v>
      </c>
      <c r="E29" s="7">
        <v>1.74</v>
      </c>
    </row>
    <row r="30" spans="1:5" x14ac:dyDescent="0.2">
      <c r="A30" s="5" t="s">
        <v>36</v>
      </c>
      <c r="B30" s="7">
        <v>87.79</v>
      </c>
      <c r="C30" s="7">
        <v>2.3727</v>
      </c>
      <c r="D30" s="7">
        <v>2.65</v>
      </c>
      <c r="E30" s="7">
        <v>2.13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58.52</v>
      </c>
      <c r="C35" s="7">
        <v>1.58162</v>
      </c>
      <c r="D35" s="7">
        <v>1.76</v>
      </c>
      <c r="E35" s="7">
        <v>1.42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142.13999999999999</v>
      </c>
      <c r="C38" s="7">
        <v>3.8416199999999998</v>
      </c>
      <c r="D38" s="7">
        <v>4.28</v>
      </c>
      <c r="E38" s="7">
        <v>3.45</v>
      </c>
    </row>
    <row r="39" spans="1:5" x14ac:dyDescent="0.2">
      <c r="A39" s="4" t="s">
        <v>45</v>
      </c>
      <c r="B39" s="8">
        <v>360.03000000000003</v>
      </c>
      <c r="C39" s="8">
        <v>9.7305299999999999</v>
      </c>
      <c r="D39" s="8">
        <v>10.85</v>
      </c>
      <c r="E39" s="8">
        <v>8.74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31.46</v>
      </c>
      <c r="C41" s="7">
        <v>0.86</v>
      </c>
      <c r="D41" s="7">
        <v>0.95</v>
      </c>
      <c r="E41" s="7">
        <v>0.76</v>
      </c>
    </row>
    <row r="42" spans="1:5" x14ac:dyDescent="0.2">
      <c r="A42" s="4" t="s">
        <v>48</v>
      </c>
      <c r="B42" s="8">
        <v>31.46</v>
      </c>
      <c r="C42" s="8">
        <v>0.86</v>
      </c>
      <c r="D42" s="8">
        <v>0.95</v>
      </c>
      <c r="E42" s="8">
        <v>0.76</v>
      </c>
    </row>
    <row r="43" spans="1:5" x14ac:dyDescent="0.2">
      <c r="A43" s="4" t="s">
        <v>49</v>
      </c>
      <c r="B43" s="8">
        <v>3317.7000000000003</v>
      </c>
      <c r="C43" s="8">
        <v>89.677279999999996</v>
      </c>
      <c r="D43" s="8">
        <v>100.01</v>
      </c>
      <c r="E43" s="8">
        <v>80.489999999999995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7.18</v>
      </c>
      <c r="C45" s="7">
        <v>0.19409000000000001</v>
      </c>
      <c r="D45" s="7">
        <v>0.22</v>
      </c>
      <c r="E45" s="7">
        <v>0.17</v>
      </c>
    </row>
    <row r="46" spans="1:5" x14ac:dyDescent="0.2">
      <c r="A46" s="5" t="s">
        <v>52</v>
      </c>
      <c r="B46" s="7">
        <v>112.21</v>
      </c>
      <c r="C46" s="7">
        <v>3.0327799999999998</v>
      </c>
      <c r="D46" s="7">
        <v>3.38</v>
      </c>
      <c r="E46" s="7">
        <v>2.72</v>
      </c>
    </row>
    <row r="47" spans="1:5" x14ac:dyDescent="0.2">
      <c r="A47" s="5" t="s">
        <v>53</v>
      </c>
      <c r="B47" s="7">
        <v>18.16</v>
      </c>
      <c r="C47" s="7">
        <v>0.49080000000000001</v>
      </c>
      <c r="D47" s="7">
        <v>0.55000000000000004</v>
      </c>
      <c r="E47" s="7">
        <v>0.44</v>
      </c>
    </row>
    <row r="48" spans="1:5" x14ac:dyDescent="0.2">
      <c r="A48" s="4" t="s">
        <v>54</v>
      </c>
      <c r="B48" s="8">
        <v>137.54999999999998</v>
      </c>
      <c r="C48" s="8">
        <v>3.71767</v>
      </c>
      <c r="D48" s="8">
        <v>4.1500000000000004</v>
      </c>
      <c r="E48" s="8">
        <v>3.33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268.89999999999998</v>
      </c>
      <c r="C50" s="7">
        <v>7.2675700000000001</v>
      </c>
      <c r="D50" s="7">
        <v>8.11</v>
      </c>
      <c r="E50" s="7">
        <v>6.52</v>
      </c>
    </row>
    <row r="51" spans="1:5" x14ac:dyDescent="0.2">
      <c r="A51" s="5" t="s">
        <v>57</v>
      </c>
      <c r="B51" s="7">
        <v>25.07</v>
      </c>
      <c r="C51" s="7">
        <v>0.67769000000000001</v>
      </c>
      <c r="D51" s="7">
        <v>0.76</v>
      </c>
      <c r="E51" s="7">
        <v>0.61</v>
      </c>
    </row>
    <row r="52" spans="1:5" x14ac:dyDescent="0.2">
      <c r="A52" s="5" t="s">
        <v>58</v>
      </c>
      <c r="B52" s="7">
        <v>7.46</v>
      </c>
      <c r="C52" s="7">
        <v>0.20164000000000001</v>
      </c>
      <c r="D52" s="7">
        <v>0.22</v>
      </c>
      <c r="E52" s="7">
        <v>0.18</v>
      </c>
    </row>
    <row r="53" spans="1:5" x14ac:dyDescent="0.2">
      <c r="A53" s="5" t="s">
        <v>59</v>
      </c>
      <c r="B53" s="7">
        <v>99.15</v>
      </c>
      <c r="C53" s="7">
        <v>2.6797300000000002</v>
      </c>
      <c r="D53" s="7">
        <v>2.99</v>
      </c>
      <c r="E53" s="7">
        <v>2.41</v>
      </c>
    </row>
    <row r="54" spans="1:5" x14ac:dyDescent="0.2">
      <c r="A54" s="4" t="s">
        <v>60</v>
      </c>
      <c r="B54" s="8">
        <v>400.58</v>
      </c>
      <c r="C54" s="8">
        <v>10.82663</v>
      </c>
      <c r="D54" s="8">
        <v>12.08</v>
      </c>
      <c r="E54" s="8">
        <v>9.7200000000000006</v>
      </c>
    </row>
    <row r="55" spans="1:5" x14ac:dyDescent="0.2">
      <c r="A55" s="4" t="s">
        <v>61</v>
      </c>
      <c r="B55" s="8">
        <v>538.13</v>
      </c>
      <c r="C55" s="8">
        <v>14.5443</v>
      </c>
      <c r="D55" s="8">
        <v>16.23</v>
      </c>
      <c r="E55" s="8">
        <v>13.05</v>
      </c>
    </row>
    <row r="56" spans="1:5" x14ac:dyDescent="0.2">
      <c r="A56" s="4" t="s">
        <v>62</v>
      </c>
      <c r="B56" s="8">
        <v>3855.8300000000004</v>
      </c>
      <c r="C56" s="8">
        <v>104.22158</v>
      </c>
      <c r="D56" s="8">
        <v>116.24</v>
      </c>
      <c r="E56" s="8">
        <v>93.54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16.809999999999999</v>
      </c>
      <c r="C58" s="7">
        <v>0.45437</v>
      </c>
      <c r="D58" s="7">
        <v>0.51</v>
      </c>
      <c r="E58" s="7">
        <v>0.41</v>
      </c>
    </row>
    <row r="59" spans="1:5" x14ac:dyDescent="0.2">
      <c r="A59" s="5" t="s">
        <v>65</v>
      </c>
      <c r="B59" s="7">
        <v>248.87</v>
      </c>
      <c r="C59" s="7">
        <v>6.7263099999999998</v>
      </c>
      <c r="D59" s="7">
        <v>7.5</v>
      </c>
      <c r="E59" s="7">
        <v>6.04</v>
      </c>
    </row>
    <row r="60" spans="1:5" x14ac:dyDescent="0.2">
      <c r="A60" s="4" t="s">
        <v>66</v>
      </c>
      <c r="B60" s="8">
        <v>265.68</v>
      </c>
      <c r="C60" s="8">
        <v>7.1806799999999997</v>
      </c>
      <c r="D60" s="8">
        <v>8.01</v>
      </c>
      <c r="E60" s="8">
        <v>6.45</v>
      </c>
    </row>
    <row r="61" spans="1:5" x14ac:dyDescent="0.2">
      <c r="A61" s="4" t="s">
        <v>67</v>
      </c>
      <c r="B61" s="8">
        <v>4121.51</v>
      </c>
      <c r="C61" s="8">
        <v>111.40226</v>
      </c>
      <c r="D61" s="8">
        <v>124.25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372</v>
      </c>
      <c r="B2" s="2"/>
      <c r="C2" s="2"/>
      <c r="D2" s="2"/>
      <c r="E2" s="2"/>
    </row>
    <row r="3" spans="1:5" x14ac:dyDescent="0.2">
      <c r="A3" s="1" t="s">
        <v>373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204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225</v>
      </c>
      <c r="C14" s="7">
        <v>11.25</v>
      </c>
      <c r="D14" s="7">
        <v>4.93</v>
      </c>
      <c r="E14" s="7">
        <v>4.9000000000000004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2350</v>
      </c>
      <c r="C16" s="7">
        <v>117.5</v>
      </c>
      <c r="D16" s="7">
        <v>51.54</v>
      </c>
      <c r="E16" s="7">
        <v>51.14</v>
      </c>
    </row>
    <row r="17" spans="1:5" x14ac:dyDescent="0.2">
      <c r="A17" s="5" t="s">
        <v>23</v>
      </c>
      <c r="B17" s="7">
        <v>66</v>
      </c>
      <c r="C17" s="7">
        <v>3.3</v>
      </c>
      <c r="D17" s="7">
        <v>1.45</v>
      </c>
      <c r="E17" s="7">
        <v>1.44</v>
      </c>
    </row>
    <row r="18" spans="1:5" x14ac:dyDescent="0.2">
      <c r="A18" s="5" t="s">
        <v>24</v>
      </c>
      <c r="B18" s="7">
        <v>249.9</v>
      </c>
      <c r="C18" s="7">
        <v>12.494999999999999</v>
      </c>
      <c r="D18" s="7">
        <v>5.48</v>
      </c>
      <c r="E18" s="7">
        <v>5.44</v>
      </c>
    </row>
    <row r="19" spans="1:5" x14ac:dyDescent="0.2">
      <c r="A19" s="5" t="s">
        <v>25</v>
      </c>
      <c r="B19" s="7">
        <v>176</v>
      </c>
      <c r="C19" s="7">
        <v>8.8000000000000007</v>
      </c>
      <c r="D19" s="7">
        <v>3.86</v>
      </c>
      <c r="E19" s="7">
        <v>3.83</v>
      </c>
    </row>
    <row r="20" spans="1:5" x14ac:dyDescent="0.2">
      <c r="A20" s="5" t="s">
        <v>26</v>
      </c>
      <c r="B20" s="7">
        <v>1155.74</v>
      </c>
      <c r="C20" s="7">
        <v>57.786999999999999</v>
      </c>
      <c r="D20" s="7">
        <v>25.35</v>
      </c>
      <c r="E20" s="7">
        <v>25.15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70.849999999999994</v>
      </c>
      <c r="C23" s="7">
        <v>3.5425</v>
      </c>
      <c r="D23" s="7">
        <v>1.55</v>
      </c>
      <c r="E23" s="7">
        <v>1.54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4293.49</v>
      </c>
      <c r="C27" s="8">
        <v>214.67449999999999</v>
      </c>
      <c r="D27" s="8">
        <v>94.16</v>
      </c>
      <c r="E27" s="8">
        <v>93.44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48</v>
      </c>
      <c r="C29" s="7">
        <v>2.4</v>
      </c>
      <c r="D29" s="7">
        <v>1.05</v>
      </c>
      <c r="E29" s="7">
        <v>1.04</v>
      </c>
    </row>
    <row r="30" spans="1:5" x14ac:dyDescent="0.2">
      <c r="A30" s="5" t="s">
        <v>36</v>
      </c>
      <c r="B30" s="7">
        <v>128.80000000000001</v>
      </c>
      <c r="C30" s="7">
        <v>6.44</v>
      </c>
      <c r="D30" s="7">
        <v>2.82</v>
      </c>
      <c r="E30" s="7">
        <v>2.8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66</v>
      </c>
      <c r="C38" s="7">
        <v>3.3</v>
      </c>
      <c r="D38" s="7">
        <v>1.45</v>
      </c>
      <c r="E38" s="7">
        <v>1.44</v>
      </c>
    </row>
    <row r="39" spans="1:5" x14ac:dyDescent="0.2">
      <c r="A39" s="4" t="s">
        <v>45</v>
      </c>
      <c r="B39" s="8">
        <v>242.8</v>
      </c>
      <c r="C39" s="8">
        <v>12.14</v>
      </c>
      <c r="D39" s="8">
        <v>5.32</v>
      </c>
      <c r="E39" s="8">
        <v>5.28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23.2</v>
      </c>
      <c r="C41" s="7">
        <v>1.1599999999999999</v>
      </c>
      <c r="D41" s="7">
        <v>0.51</v>
      </c>
      <c r="E41" s="7">
        <v>0.5</v>
      </c>
    </row>
    <row r="42" spans="1:5" x14ac:dyDescent="0.2">
      <c r="A42" s="4" t="s">
        <v>48</v>
      </c>
      <c r="B42" s="8">
        <v>23.2</v>
      </c>
      <c r="C42" s="8">
        <v>1.1599999999999999</v>
      </c>
      <c r="D42" s="8">
        <v>0.51</v>
      </c>
      <c r="E42" s="8">
        <v>0.5</v>
      </c>
    </row>
    <row r="43" spans="1:5" x14ac:dyDescent="0.2">
      <c r="A43" s="4" t="s">
        <v>49</v>
      </c>
      <c r="B43" s="8">
        <v>4559.49</v>
      </c>
      <c r="C43" s="8">
        <v>227.97450000000001</v>
      </c>
      <c r="D43" s="8">
        <v>99.99</v>
      </c>
      <c r="E43" s="8">
        <v>99.22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30.09</v>
      </c>
      <c r="C51" s="7">
        <v>1.50447</v>
      </c>
      <c r="D51" s="7">
        <v>0.66</v>
      </c>
      <c r="E51" s="7">
        <v>0.65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30.09</v>
      </c>
      <c r="C54" s="8">
        <v>1.50447</v>
      </c>
      <c r="D54" s="8">
        <v>0.66</v>
      </c>
      <c r="E54" s="8">
        <v>0.65</v>
      </c>
    </row>
    <row r="55" spans="1:5" x14ac:dyDescent="0.2">
      <c r="A55" s="4" t="s">
        <v>61</v>
      </c>
      <c r="B55" s="8">
        <v>30.09</v>
      </c>
      <c r="C55" s="8">
        <v>1.50447</v>
      </c>
      <c r="D55" s="8">
        <v>0.66</v>
      </c>
      <c r="E55" s="8">
        <v>0.65</v>
      </c>
    </row>
    <row r="56" spans="1:5" x14ac:dyDescent="0.2">
      <c r="A56" s="4" t="s">
        <v>62</v>
      </c>
      <c r="B56" s="8">
        <v>4589.58</v>
      </c>
      <c r="C56" s="8">
        <v>229.47897</v>
      </c>
      <c r="D56" s="8">
        <v>100.65</v>
      </c>
      <c r="E56" s="8">
        <v>99.87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5.49</v>
      </c>
      <c r="C59" s="7">
        <v>0.27462999999999999</v>
      </c>
      <c r="D59" s="7">
        <v>0.12</v>
      </c>
      <c r="E59" s="7">
        <v>0.12</v>
      </c>
    </row>
    <row r="60" spans="1:5" x14ac:dyDescent="0.2">
      <c r="A60" s="4" t="s">
        <v>66</v>
      </c>
      <c r="B60" s="8">
        <v>5.49</v>
      </c>
      <c r="C60" s="8">
        <v>0.27462999999999999</v>
      </c>
      <c r="D60" s="8">
        <v>0.12</v>
      </c>
      <c r="E60" s="8">
        <v>0.12</v>
      </c>
    </row>
    <row r="61" spans="1:5" x14ac:dyDescent="0.2">
      <c r="A61" s="4" t="s">
        <v>67</v>
      </c>
      <c r="B61" s="8">
        <v>4595.07</v>
      </c>
      <c r="C61" s="8">
        <v>229.75360000000001</v>
      </c>
      <c r="D61" s="8">
        <v>100.77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92</v>
      </c>
      <c r="B2" s="2"/>
      <c r="C2" s="2"/>
      <c r="D2" s="2"/>
      <c r="E2" s="2"/>
    </row>
    <row r="3" spans="1:5" x14ac:dyDescent="0.2">
      <c r="A3" s="1" t="s">
        <v>93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94</v>
      </c>
      <c r="B6" s="5" t="s">
        <v>95</v>
      </c>
    </row>
    <row r="7" spans="1:5" ht="22.5" x14ac:dyDescent="0.2">
      <c r="A7" s="6" t="s">
        <v>9</v>
      </c>
      <c r="B7" s="6" t="s">
        <v>10</v>
      </c>
      <c r="C7" s="6" t="s">
        <v>96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6782.89</v>
      </c>
      <c r="C12" s="7">
        <v>7.5365399999999996</v>
      </c>
      <c r="D12" s="7">
        <v>8.73</v>
      </c>
      <c r="E12" s="7">
        <v>8.1199999999999992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15700</v>
      </c>
      <c r="C16" s="7">
        <v>17.44445</v>
      </c>
      <c r="D16" s="7">
        <v>20.21</v>
      </c>
      <c r="E16" s="7">
        <v>18.79</v>
      </c>
    </row>
    <row r="17" spans="1:5" x14ac:dyDescent="0.2">
      <c r="A17" s="5" t="s">
        <v>23</v>
      </c>
      <c r="B17" s="7">
        <v>55</v>
      </c>
      <c r="C17" s="7">
        <v>6.1120000000000001E-2</v>
      </c>
      <c r="D17" s="7">
        <v>7.0000000000000007E-2</v>
      </c>
      <c r="E17" s="7">
        <v>7.0000000000000007E-2</v>
      </c>
    </row>
    <row r="18" spans="1:5" x14ac:dyDescent="0.2">
      <c r="A18" s="5" t="s">
        <v>24</v>
      </c>
      <c r="B18" s="7">
        <v>32580</v>
      </c>
      <c r="C18" s="7">
        <v>36.200000000000003</v>
      </c>
      <c r="D18" s="7">
        <v>41.94</v>
      </c>
      <c r="E18" s="7">
        <v>39</v>
      </c>
    </row>
    <row r="19" spans="1:5" x14ac:dyDescent="0.2">
      <c r="A19" s="5" t="s">
        <v>25</v>
      </c>
      <c r="B19" s="7">
        <v>9082</v>
      </c>
      <c r="C19" s="7">
        <v>10.09112</v>
      </c>
      <c r="D19" s="7">
        <v>11.69</v>
      </c>
      <c r="E19" s="7">
        <v>10.87</v>
      </c>
    </row>
    <row r="20" spans="1:5" x14ac:dyDescent="0.2">
      <c r="A20" s="5" t="s">
        <v>26</v>
      </c>
      <c r="B20" s="7">
        <v>5499.42</v>
      </c>
      <c r="C20" s="7">
        <v>6.1104599999999998</v>
      </c>
      <c r="D20" s="7">
        <v>7.08</v>
      </c>
      <c r="E20" s="7">
        <v>6.58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3100</v>
      </c>
      <c r="C23" s="7">
        <v>3.4444499999999998</v>
      </c>
      <c r="D23" s="7">
        <v>3.99</v>
      </c>
      <c r="E23" s="7">
        <v>3.71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720</v>
      </c>
      <c r="C25" s="7">
        <v>0.8</v>
      </c>
      <c r="D25" s="7">
        <v>0.93</v>
      </c>
      <c r="E25" s="7">
        <v>0.86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73519.31</v>
      </c>
      <c r="C27" s="8">
        <v>81.688140000000004</v>
      </c>
      <c r="D27" s="8">
        <v>94.64</v>
      </c>
      <c r="E27" s="8">
        <v>88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2205.58</v>
      </c>
      <c r="C30" s="7">
        <v>2.4506399999999999</v>
      </c>
      <c r="D30" s="7">
        <v>2.84</v>
      </c>
      <c r="E30" s="7">
        <v>2.64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1350</v>
      </c>
      <c r="C38" s="7">
        <v>1.5</v>
      </c>
      <c r="D38" s="7">
        <v>1.74</v>
      </c>
      <c r="E38" s="7">
        <v>1.62</v>
      </c>
    </row>
    <row r="39" spans="1:5" x14ac:dyDescent="0.2">
      <c r="A39" s="4" t="s">
        <v>45</v>
      </c>
      <c r="B39" s="8">
        <v>3555.58</v>
      </c>
      <c r="C39" s="8">
        <v>3.9506399999999999</v>
      </c>
      <c r="D39" s="8">
        <v>4.58</v>
      </c>
      <c r="E39" s="8">
        <v>4.26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603.11</v>
      </c>
      <c r="C41" s="7">
        <v>0.67</v>
      </c>
      <c r="D41" s="7">
        <v>0.78</v>
      </c>
      <c r="E41" s="7">
        <v>0.72</v>
      </c>
    </row>
    <row r="42" spans="1:5" x14ac:dyDescent="0.2">
      <c r="A42" s="4" t="s">
        <v>48</v>
      </c>
      <c r="B42" s="8">
        <v>603.11</v>
      </c>
      <c r="C42" s="8">
        <v>0.67</v>
      </c>
      <c r="D42" s="8">
        <v>0.78</v>
      </c>
      <c r="E42" s="8">
        <v>0.72</v>
      </c>
    </row>
    <row r="43" spans="1:5" x14ac:dyDescent="0.2">
      <c r="A43" s="4" t="s">
        <v>49</v>
      </c>
      <c r="B43" s="8">
        <v>77678</v>
      </c>
      <c r="C43" s="8">
        <v>86.308779999999999</v>
      </c>
      <c r="D43" s="8">
        <v>100</v>
      </c>
      <c r="E43" s="8">
        <v>92.98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970.71</v>
      </c>
      <c r="C45" s="7">
        <v>1.07857</v>
      </c>
      <c r="D45" s="7">
        <v>1.25</v>
      </c>
      <c r="E45" s="7">
        <v>1.1599999999999999</v>
      </c>
    </row>
    <row r="46" spans="1:5" x14ac:dyDescent="0.2">
      <c r="A46" s="5" t="s">
        <v>52</v>
      </c>
      <c r="B46" s="7">
        <v>694.33</v>
      </c>
      <c r="C46" s="7">
        <v>0.77146999999999999</v>
      </c>
      <c r="D46" s="7">
        <v>0.89</v>
      </c>
      <c r="E46" s="7">
        <v>0.83</v>
      </c>
    </row>
    <row r="47" spans="1:5" x14ac:dyDescent="0.2">
      <c r="A47" s="5" t="s">
        <v>53</v>
      </c>
      <c r="B47" s="7">
        <v>1104.18</v>
      </c>
      <c r="C47" s="7">
        <v>1.2268699999999999</v>
      </c>
      <c r="D47" s="7">
        <v>1.42</v>
      </c>
      <c r="E47" s="7">
        <v>1.32</v>
      </c>
    </row>
    <row r="48" spans="1:5" x14ac:dyDescent="0.2">
      <c r="A48" s="4" t="s">
        <v>54</v>
      </c>
      <c r="B48" s="8">
        <v>2769.2200000000003</v>
      </c>
      <c r="C48" s="8">
        <v>3.0769099999999998</v>
      </c>
      <c r="D48" s="8">
        <v>3.56</v>
      </c>
      <c r="E48" s="8">
        <v>3.31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1184.19</v>
      </c>
      <c r="C50" s="7">
        <v>1.31576</v>
      </c>
      <c r="D50" s="7">
        <v>1.52</v>
      </c>
      <c r="E50" s="7">
        <v>1.42</v>
      </c>
    </row>
    <row r="51" spans="1:5" x14ac:dyDescent="0.2">
      <c r="A51" s="5" t="s">
        <v>57</v>
      </c>
      <c r="B51" s="7">
        <v>25.07</v>
      </c>
      <c r="C51" s="7">
        <v>2.7859999999999999E-2</v>
      </c>
      <c r="D51" s="7">
        <v>0.03</v>
      </c>
      <c r="E51" s="7">
        <v>0.03</v>
      </c>
    </row>
    <row r="52" spans="1:5" x14ac:dyDescent="0.2">
      <c r="A52" s="5" t="s">
        <v>58</v>
      </c>
      <c r="B52" s="7">
        <v>143.87</v>
      </c>
      <c r="C52" s="7">
        <v>0.15984999999999999</v>
      </c>
      <c r="D52" s="7">
        <v>0.19</v>
      </c>
      <c r="E52" s="7">
        <v>0.17</v>
      </c>
    </row>
    <row r="53" spans="1:5" x14ac:dyDescent="0.2">
      <c r="A53" s="5" t="s">
        <v>59</v>
      </c>
      <c r="B53" s="7">
        <v>1220.03</v>
      </c>
      <c r="C53" s="7">
        <v>1.35558</v>
      </c>
      <c r="D53" s="7">
        <v>1.57</v>
      </c>
      <c r="E53" s="7">
        <v>1.46</v>
      </c>
    </row>
    <row r="54" spans="1:5" x14ac:dyDescent="0.2">
      <c r="A54" s="4" t="s">
        <v>60</v>
      </c>
      <c r="B54" s="8">
        <v>2573.16</v>
      </c>
      <c r="C54" s="8">
        <v>2.8590499999999999</v>
      </c>
      <c r="D54" s="8">
        <v>3.31</v>
      </c>
      <c r="E54" s="8">
        <v>3.08</v>
      </c>
    </row>
    <row r="55" spans="1:5" x14ac:dyDescent="0.2">
      <c r="A55" s="4" t="s">
        <v>61</v>
      </c>
      <c r="B55" s="8">
        <v>5342.38</v>
      </c>
      <c r="C55" s="8">
        <v>5.9359599999999997</v>
      </c>
      <c r="D55" s="8">
        <v>6.87</v>
      </c>
      <c r="E55" s="8">
        <v>6.39</v>
      </c>
    </row>
    <row r="56" spans="1:5" x14ac:dyDescent="0.2">
      <c r="A56" s="4" t="s">
        <v>62</v>
      </c>
      <c r="B56" s="8">
        <v>83020.38</v>
      </c>
      <c r="C56" s="8">
        <v>92.244739999999993</v>
      </c>
      <c r="D56" s="8">
        <v>106.87</v>
      </c>
      <c r="E56" s="8">
        <v>99.37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324.18</v>
      </c>
      <c r="C58" s="7">
        <v>0.36020000000000002</v>
      </c>
      <c r="D58" s="7">
        <v>0.42</v>
      </c>
      <c r="E58" s="7">
        <v>0.39</v>
      </c>
    </row>
    <row r="59" spans="1:5" x14ac:dyDescent="0.2">
      <c r="A59" s="5" t="s">
        <v>65</v>
      </c>
      <c r="B59" s="7">
        <v>193.68</v>
      </c>
      <c r="C59" s="7">
        <v>0.2152</v>
      </c>
      <c r="D59" s="7">
        <v>0.25</v>
      </c>
      <c r="E59" s="7">
        <v>0.23</v>
      </c>
    </row>
    <row r="60" spans="1:5" x14ac:dyDescent="0.2">
      <c r="A60" s="4" t="s">
        <v>66</v>
      </c>
      <c r="B60" s="8">
        <v>517.86</v>
      </c>
      <c r="C60" s="8">
        <v>0.57540000000000002</v>
      </c>
      <c r="D60" s="8">
        <v>0.67</v>
      </c>
      <c r="E60" s="8">
        <v>0.62</v>
      </c>
    </row>
    <row r="61" spans="1:5" x14ac:dyDescent="0.2">
      <c r="A61" s="4" t="s">
        <v>67</v>
      </c>
      <c r="B61" s="8">
        <v>83538.240000000005</v>
      </c>
      <c r="C61" s="8">
        <v>92.820139999999995</v>
      </c>
      <c r="D61" s="8">
        <v>107.54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369</v>
      </c>
      <c r="B2" s="2"/>
      <c r="C2" s="2"/>
      <c r="D2" s="2"/>
      <c r="E2" s="2"/>
    </row>
    <row r="3" spans="1:5" x14ac:dyDescent="0.2">
      <c r="A3" s="1" t="s">
        <v>374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375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286.73</v>
      </c>
      <c r="C12" s="7">
        <v>7.5455300000000003</v>
      </c>
      <c r="D12" s="7">
        <v>5.39</v>
      </c>
      <c r="E12" s="7">
        <v>4.12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536.54999999999995</v>
      </c>
      <c r="C14" s="7">
        <v>14.11974</v>
      </c>
      <c r="D14" s="7">
        <v>10.09</v>
      </c>
      <c r="E14" s="7">
        <v>7.71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869.12</v>
      </c>
      <c r="C16" s="7">
        <v>22.871580000000002</v>
      </c>
      <c r="D16" s="7">
        <v>16.34</v>
      </c>
      <c r="E16" s="7">
        <v>12.5</v>
      </c>
    </row>
    <row r="17" spans="1:5" x14ac:dyDescent="0.2">
      <c r="A17" s="5" t="s">
        <v>23</v>
      </c>
      <c r="B17" s="7">
        <v>55</v>
      </c>
      <c r="C17" s="7">
        <v>1.44736</v>
      </c>
      <c r="D17" s="7">
        <v>1.03</v>
      </c>
      <c r="E17" s="7">
        <v>0.79</v>
      </c>
    </row>
    <row r="18" spans="1:5" x14ac:dyDescent="0.2">
      <c r="A18" s="5" t="s">
        <v>24</v>
      </c>
      <c r="B18" s="7">
        <v>812.5</v>
      </c>
      <c r="C18" s="7">
        <v>21.38158</v>
      </c>
      <c r="D18" s="7">
        <v>15.28</v>
      </c>
      <c r="E18" s="7">
        <v>11.68</v>
      </c>
    </row>
    <row r="19" spans="1:5" x14ac:dyDescent="0.2">
      <c r="A19" s="5" t="s">
        <v>25</v>
      </c>
      <c r="B19" s="7">
        <v>1176</v>
      </c>
      <c r="C19" s="7">
        <v>30.947369999999999</v>
      </c>
      <c r="D19" s="7">
        <v>22.11</v>
      </c>
      <c r="E19" s="7">
        <v>16.91</v>
      </c>
    </row>
    <row r="20" spans="1:5" x14ac:dyDescent="0.2">
      <c r="A20" s="5" t="s">
        <v>26</v>
      </c>
      <c r="B20" s="7">
        <v>958.74</v>
      </c>
      <c r="C20" s="7">
        <v>25.23002</v>
      </c>
      <c r="D20" s="7">
        <v>18.03</v>
      </c>
      <c r="E20" s="7">
        <v>13.78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66.5</v>
      </c>
      <c r="C23" s="7">
        <v>1.75</v>
      </c>
      <c r="D23" s="7">
        <v>1.25</v>
      </c>
      <c r="E23" s="7">
        <v>0.96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4761.1399999999994</v>
      </c>
      <c r="C27" s="8">
        <v>125.29318000000001</v>
      </c>
      <c r="D27" s="8">
        <v>89.52</v>
      </c>
      <c r="E27" s="8">
        <v>68.45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112.48</v>
      </c>
      <c r="C29" s="7">
        <v>2.96</v>
      </c>
      <c r="D29" s="7">
        <v>2.12</v>
      </c>
      <c r="E29" s="7">
        <v>1.62</v>
      </c>
    </row>
    <row r="30" spans="1:5" x14ac:dyDescent="0.2">
      <c r="A30" s="5" t="s">
        <v>36</v>
      </c>
      <c r="B30" s="7">
        <v>142.83000000000001</v>
      </c>
      <c r="C30" s="7">
        <v>3.75868</v>
      </c>
      <c r="D30" s="7">
        <v>2.69</v>
      </c>
      <c r="E30" s="7">
        <v>2.0499999999999998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95.22</v>
      </c>
      <c r="C33" s="7">
        <v>2.5057900000000002</v>
      </c>
      <c r="D33" s="7">
        <v>1.79</v>
      </c>
      <c r="E33" s="7">
        <v>1.37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150.31</v>
      </c>
      <c r="C38" s="7">
        <v>3.95553</v>
      </c>
      <c r="D38" s="7">
        <v>2.83</v>
      </c>
      <c r="E38" s="7">
        <v>2.16</v>
      </c>
    </row>
    <row r="39" spans="1:5" x14ac:dyDescent="0.2">
      <c r="A39" s="4" t="s">
        <v>45</v>
      </c>
      <c r="B39" s="8">
        <v>500.84</v>
      </c>
      <c r="C39" s="8">
        <v>13.18</v>
      </c>
      <c r="D39" s="8">
        <v>9.43</v>
      </c>
      <c r="E39" s="8">
        <v>7.2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56.22</v>
      </c>
      <c r="C41" s="7">
        <v>1.48</v>
      </c>
      <c r="D41" s="7">
        <v>1.06</v>
      </c>
      <c r="E41" s="7">
        <v>0.81</v>
      </c>
    </row>
    <row r="42" spans="1:5" x14ac:dyDescent="0.2">
      <c r="A42" s="4" t="s">
        <v>48</v>
      </c>
      <c r="B42" s="8">
        <v>56.22</v>
      </c>
      <c r="C42" s="8">
        <v>1.48</v>
      </c>
      <c r="D42" s="8">
        <v>1.06</v>
      </c>
      <c r="E42" s="8">
        <v>0.81</v>
      </c>
    </row>
    <row r="43" spans="1:5" x14ac:dyDescent="0.2">
      <c r="A43" s="4" t="s">
        <v>49</v>
      </c>
      <c r="B43" s="8">
        <v>5318.2</v>
      </c>
      <c r="C43" s="8">
        <v>139.95318</v>
      </c>
      <c r="D43" s="8">
        <v>100.01</v>
      </c>
      <c r="E43" s="8">
        <v>76.459999999999994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113.83</v>
      </c>
      <c r="C45" s="7">
        <v>2.9954499999999999</v>
      </c>
      <c r="D45" s="7">
        <v>2.14</v>
      </c>
      <c r="E45" s="7">
        <v>1.64</v>
      </c>
    </row>
    <row r="46" spans="1:5" x14ac:dyDescent="0.2">
      <c r="A46" s="5" t="s">
        <v>52</v>
      </c>
      <c r="B46" s="7">
        <v>85.82</v>
      </c>
      <c r="C46" s="7">
        <v>2.2584200000000001</v>
      </c>
      <c r="D46" s="7">
        <v>1.61</v>
      </c>
      <c r="E46" s="7">
        <v>1.23</v>
      </c>
    </row>
    <row r="47" spans="1:5" x14ac:dyDescent="0.2">
      <c r="A47" s="5" t="s">
        <v>53</v>
      </c>
      <c r="B47" s="7">
        <v>46.38</v>
      </c>
      <c r="C47" s="7">
        <v>1.2204600000000001</v>
      </c>
      <c r="D47" s="7">
        <v>0.87</v>
      </c>
      <c r="E47" s="7">
        <v>0.67</v>
      </c>
    </row>
    <row r="48" spans="1:5" x14ac:dyDescent="0.2">
      <c r="A48" s="4" t="s">
        <v>54</v>
      </c>
      <c r="B48" s="8">
        <v>246.02999999999997</v>
      </c>
      <c r="C48" s="8">
        <v>6.4743300000000001</v>
      </c>
      <c r="D48" s="8">
        <v>4.62</v>
      </c>
      <c r="E48" s="8">
        <v>3.54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783.65</v>
      </c>
      <c r="C50" s="7">
        <v>20.622440000000001</v>
      </c>
      <c r="D50" s="7">
        <v>14.74</v>
      </c>
      <c r="E50" s="7">
        <v>11.27</v>
      </c>
    </row>
    <row r="51" spans="1:5" x14ac:dyDescent="0.2">
      <c r="A51" s="5" t="s">
        <v>57</v>
      </c>
      <c r="B51" s="7">
        <v>25.07</v>
      </c>
      <c r="C51" s="7">
        <v>0.65986</v>
      </c>
      <c r="D51" s="7">
        <v>0.47</v>
      </c>
      <c r="E51" s="7">
        <v>0.36</v>
      </c>
    </row>
    <row r="52" spans="1:5" x14ac:dyDescent="0.2">
      <c r="A52" s="5" t="s">
        <v>58</v>
      </c>
      <c r="B52" s="7">
        <v>9.92</v>
      </c>
      <c r="C52" s="7">
        <v>0.26096999999999998</v>
      </c>
      <c r="D52" s="7">
        <v>0.19</v>
      </c>
      <c r="E52" s="7">
        <v>0.14000000000000001</v>
      </c>
    </row>
    <row r="53" spans="1:5" x14ac:dyDescent="0.2">
      <c r="A53" s="5" t="s">
        <v>59</v>
      </c>
      <c r="B53" s="7">
        <v>243</v>
      </c>
      <c r="C53" s="7">
        <v>6.3947399999999996</v>
      </c>
      <c r="D53" s="7">
        <v>4.57</v>
      </c>
      <c r="E53" s="7">
        <v>3.49</v>
      </c>
    </row>
    <row r="54" spans="1:5" x14ac:dyDescent="0.2">
      <c r="A54" s="4" t="s">
        <v>60</v>
      </c>
      <c r="B54" s="8">
        <v>1061.6399999999999</v>
      </c>
      <c r="C54" s="8">
        <v>27.938009999999998</v>
      </c>
      <c r="D54" s="8">
        <v>19.97</v>
      </c>
      <c r="E54" s="8">
        <v>15.26</v>
      </c>
    </row>
    <row r="55" spans="1:5" x14ac:dyDescent="0.2">
      <c r="A55" s="4" t="s">
        <v>61</v>
      </c>
      <c r="B55" s="8">
        <v>1307.6699999999998</v>
      </c>
      <c r="C55" s="8">
        <v>34.41234</v>
      </c>
      <c r="D55" s="8">
        <v>24.59</v>
      </c>
      <c r="E55" s="8">
        <v>18.8</v>
      </c>
    </row>
    <row r="56" spans="1:5" x14ac:dyDescent="0.2">
      <c r="A56" s="4" t="s">
        <v>62</v>
      </c>
      <c r="B56" s="8">
        <v>6625.87</v>
      </c>
      <c r="C56" s="8">
        <v>174.36552</v>
      </c>
      <c r="D56" s="8">
        <v>124.6</v>
      </c>
      <c r="E56" s="8">
        <v>95.26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22.35</v>
      </c>
      <c r="C58" s="7">
        <v>0.58804999999999996</v>
      </c>
      <c r="D58" s="7">
        <v>0.42</v>
      </c>
      <c r="E58" s="7">
        <v>0.32</v>
      </c>
    </row>
    <row r="59" spans="1:5" x14ac:dyDescent="0.2">
      <c r="A59" s="5" t="s">
        <v>65</v>
      </c>
      <c r="B59" s="7">
        <v>307.27</v>
      </c>
      <c r="C59" s="7">
        <v>8.0861199999999993</v>
      </c>
      <c r="D59" s="7">
        <v>5.78</v>
      </c>
      <c r="E59" s="7">
        <v>4.42</v>
      </c>
    </row>
    <row r="60" spans="1:5" x14ac:dyDescent="0.2">
      <c r="A60" s="4" t="s">
        <v>66</v>
      </c>
      <c r="B60" s="8">
        <v>329.62</v>
      </c>
      <c r="C60" s="8">
        <v>8.6741700000000002</v>
      </c>
      <c r="D60" s="8">
        <v>6.2</v>
      </c>
      <c r="E60" s="8">
        <v>4.74</v>
      </c>
    </row>
    <row r="61" spans="1:5" x14ac:dyDescent="0.2">
      <c r="A61" s="4" t="s">
        <v>67</v>
      </c>
      <c r="B61" s="8">
        <v>6955.49</v>
      </c>
      <c r="C61" s="8">
        <v>183.03969000000001</v>
      </c>
      <c r="D61" s="8">
        <v>130.80000000000001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369</v>
      </c>
      <c r="B2" s="2"/>
      <c r="C2" s="2"/>
      <c r="D2" s="2"/>
      <c r="E2" s="2"/>
    </row>
    <row r="3" spans="1:5" x14ac:dyDescent="0.2">
      <c r="A3" s="1" t="s">
        <v>376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215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187.4</v>
      </c>
      <c r="C12" s="7">
        <v>5.3542399999999999</v>
      </c>
      <c r="D12" s="7">
        <v>4.24</v>
      </c>
      <c r="E12" s="7">
        <v>3.32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68.75</v>
      </c>
      <c r="C17" s="7">
        <v>1.9642900000000001</v>
      </c>
      <c r="D17" s="7">
        <v>1.55</v>
      </c>
      <c r="E17" s="7">
        <v>1.22</v>
      </c>
    </row>
    <row r="18" spans="1:5" x14ac:dyDescent="0.2">
      <c r="A18" s="5" t="s">
        <v>24</v>
      </c>
      <c r="B18" s="7">
        <v>448.5</v>
      </c>
      <c r="C18" s="7">
        <v>12.81429</v>
      </c>
      <c r="D18" s="7">
        <v>10.14</v>
      </c>
      <c r="E18" s="7">
        <v>7.95</v>
      </c>
    </row>
    <row r="19" spans="1:5" x14ac:dyDescent="0.2">
      <c r="A19" s="5" t="s">
        <v>25</v>
      </c>
      <c r="B19" s="7">
        <v>1730</v>
      </c>
      <c r="C19" s="7">
        <v>49.428579999999997</v>
      </c>
      <c r="D19" s="7">
        <v>39.130000000000003</v>
      </c>
      <c r="E19" s="7">
        <v>30.66</v>
      </c>
    </row>
    <row r="20" spans="1:5" x14ac:dyDescent="0.2">
      <c r="A20" s="5" t="s">
        <v>26</v>
      </c>
      <c r="B20" s="7">
        <v>1168.32</v>
      </c>
      <c r="C20" s="7">
        <v>33.380549999999999</v>
      </c>
      <c r="D20" s="7">
        <v>26.42</v>
      </c>
      <c r="E20" s="7">
        <v>20.71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250</v>
      </c>
      <c r="C26" s="7">
        <v>7.1428599999999998</v>
      </c>
      <c r="D26" s="7">
        <v>5.65</v>
      </c>
      <c r="E26" s="7">
        <v>4.43</v>
      </c>
    </row>
    <row r="27" spans="1:5" x14ac:dyDescent="0.2">
      <c r="A27" s="4" t="s">
        <v>33</v>
      </c>
      <c r="B27" s="8">
        <v>3852.97</v>
      </c>
      <c r="C27" s="8">
        <v>110.08481</v>
      </c>
      <c r="D27" s="8">
        <v>87.13</v>
      </c>
      <c r="E27" s="8">
        <v>68.290000000000006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65.099999999999994</v>
      </c>
      <c r="C29" s="7">
        <v>1.86</v>
      </c>
      <c r="D29" s="7">
        <v>1.47</v>
      </c>
      <c r="E29" s="7">
        <v>1.1499999999999999</v>
      </c>
    </row>
    <row r="30" spans="1:5" x14ac:dyDescent="0.2">
      <c r="A30" s="5" t="s">
        <v>36</v>
      </c>
      <c r="B30" s="7">
        <v>115.59</v>
      </c>
      <c r="C30" s="7">
        <v>3.3025699999999998</v>
      </c>
      <c r="D30" s="7">
        <v>2.61</v>
      </c>
      <c r="E30" s="7">
        <v>2.0499999999999998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154.12</v>
      </c>
      <c r="C33" s="7">
        <v>4.4034300000000002</v>
      </c>
      <c r="D33" s="7">
        <v>3.49</v>
      </c>
      <c r="E33" s="7">
        <v>2.73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38.53</v>
      </c>
      <c r="C35" s="7">
        <v>1.1008599999999999</v>
      </c>
      <c r="D35" s="7">
        <v>0.87</v>
      </c>
      <c r="E35" s="7">
        <v>0.68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147.65</v>
      </c>
      <c r="C38" s="7">
        <v>4.2185699999999997</v>
      </c>
      <c r="D38" s="7">
        <v>3.34</v>
      </c>
      <c r="E38" s="7">
        <v>2.62</v>
      </c>
    </row>
    <row r="39" spans="1:5" x14ac:dyDescent="0.2">
      <c r="A39" s="4" t="s">
        <v>45</v>
      </c>
      <c r="B39" s="8">
        <v>520.99</v>
      </c>
      <c r="C39" s="8">
        <v>14.885429999999999</v>
      </c>
      <c r="D39" s="8">
        <v>11.78</v>
      </c>
      <c r="E39" s="8">
        <v>9.23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47.68</v>
      </c>
      <c r="C41" s="7">
        <v>1.36</v>
      </c>
      <c r="D41" s="7">
        <v>1.08</v>
      </c>
      <c r="E41" s="7">
        <v>0.85</v>
      </c>
    </row>
    <row r="42" spans="1:5" x14ac:dyDescent="0.2">
      <c r="A42" s="4" t="s">
        <v>48</v>
      </c>
      <c r="B42" s="8">
        <v>47.68</v>
      </c>
      <c r="C42" s="8">
        <v>1.36</v>
      </c>
      <c r="D42" s="8">
        <v>1.08</v>
      </c>
      <c r="E42" s="8">
        <v>0.85</v>
      </c>
    </row>
    <row r="43" spans="1:5" x14ac:dyDescent="0.2">
      <c r="A43" s="4" t="s">
        <v>49</v>
      </c>
      <c r="B43" s="8">
        <v>4421.6400000000003</v>
      </c>
      <c r="C43" s="8">
        <v>126.33024</v>
      </c>
      <c r="D43" s="8">
        <v>99.99</v>
      </c>
      <c r="E43" s="8">
        <v>78.37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240.74</v>
      </c>
      <c r="C45" s="7">
        <v>6.8782500000000004</v>
      </c>
      <c r="D45" s="7">
        <v>5.44</v>
      </c>
      <c r="E45" s="7">
        <v>4.2699999999999996</v>
      </c>
    </row>
    <row r="46" spans="1:5" x14ac:dyDescent="0.2">
      <c r="A46" s="5" t="s">
        <v>52</v>
      </c>
      <c r="B46" s="7">
        <v>96.71</v>
      </c>
      <c r="C46" s="7">
        <v>2.7630699999999999</v>
      </c>
      <c r="D46" s="7">
        <v>2.19</v>
      </c>
      <c r="E46" s="7">
        <v>1.71</v>
      </c>
    </row>
    <row r="47" spans="1:5" x14ac:dyDescent="0.2">
      <c r="A47" s="5" t="s">
        <v>53</v>
      </c>
      <c r="B47" s="7">
        <v>102.51</v>
      </c>
      <c r="C47" s="7">
        <v>2.92883</v>
      </c>
      <c r="D47" s="7">
        <v>2.3199999999999998</v>
      </c>
      <c r="E47" s="7">
        <v>1.82</v>
      </c>
    </row>
    <row r="48" spans="1:5" x14ac:dyDescent="0.2">
      <c r="A48" s="4" t="s">
        <v>54</v>
      </c>
      <c r="B48" s="8">
        <v>439.96</v>
      </c>
      <c r="C48" s="8">
        <v>12.57015</v>
      </c>
      <c r="D48" s="8">
        <v>9.9499999999999993</v>
      </c>
      <c r="E48" s="8">
        <v>7.8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260.5</v>
      </c>
      <c r="C50" s="7">
        <v>7.4428599999999996</v>
      </c>
      <c r="D50" s="7">
        <v>5.89</v>
      </c>
      <c r="E50" s="7">
        <v>4.62</v>
      </c>
    </row>
    <row r="51" spans="1:5" x14ac:dyDescent="0.2">
      <c r="A51" s="5" t="s">
        <v>57</v>
      </c>
      <c r="B51" s="7">
        <v>31.34</v>
      </c>
      <c r="C51" s="7">
        <v>0.89551999999999998</v>
      </c>
      <c r="D51" s="7">
        <v>0.71</v>
      </c>
      <c r="E51" s="7">
        <v>0.56000000000000005</v>
      </c>
    </row>
    <row r="52" spans="1:5" x14ac:dyDescent="0.2">
      <c r="A52" s="5" t="s">
        <v>58</v>
      </c>
      <c r="B52" s="7">
        <v>15</v>
      </c>
      <c r="C52" s="7">
        <v>0.42848999999999998</v>
      </c>
      <c r="D52" s="7">
        <v>0.34</v>
      </c>
      <c r="E52" s="7">
        <v>0.27</v>
      </c>
    </row>
    <row r="53" spans="1:5" x14ac:dyDescent="0.2">
      <c r="A53" s="5" t="s">
        <v>59</v>
      </c>
      <c r="B53" s="7">
        <v>230.55</v>
      </c>
      <c r="C53" s="7">
        <v>6.5871500000000003</v>
      </c>
      <c r="D53" s="7">
        <v>5.21</v>
      </c>
      <c r="E53" s="7">
        <v>4.09</v>
      </c>
    </row>
    <row r="54" spans="1:5" x14ac:dyDescent="0.2">
      <c r="A54" s="4" t="s">
        <v>60</v>
      </c>
      <c r="B54" s="8">
        <v>537.39</v>
      </c>
      <c r="C54" s="8">
        <v>15.35402</v>
      </c>
      <c r="D54" s="8">
        <v>12.15</v>
      </c>
      <c r="E54" s="8">
        <v>9.5399999999999991</v>
      </c>
    </row>
    <row r="55" spans="1:5" x14ac:dyDescent="0.2">
      <c r="A55" s="4" t="s">
        <v>61</v>
      </c>
      <c r="B55" s="8">
        <v>977.34999999999991</v>
      </c>
      <c r="C55" s="8">
        <v>27.92417</v>
      </c>
      <c r="D55" s="8">
        <v>22.1</v>
      </c>
      <c r="E55" s="8">
        <v>17.34</v>
      </c>
    </row>
    <row r="56" spans="1:5" x14ac:dyDescent="0.2">
      <c r="A56" s="4" t="s">
        <v>62</v>
      </c>
      <c r="B56" s="8">
        <v>5398.99</v>
      </c>
      <c r="C56" s="8">
        <v>154.25441000000001</v>
      </c>
      <c r="D56" s="8">
        <v>122.09</v>
      </c>
      <c r="E56" s="8">
        <v>95.71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33.79</v>
      </c>
      <c r="C58" s="7">
        <v>0.96553999999999995</v>
      </c>
      <c r="D58" s="7">
        <v>0.76</v>
      </c>
      <c r="E58" s="7">
        <v>0.6</v>
      </c>
    </row>
    <row r="59" spans="1:5" x14ac:dyDescent="0.2">
      <c r="A59" s="5" t="s">
        <v>65</v>
      </c>
      <c r="B59" s="7">
        <v>209.56</v>
      </c>
      <c r="C59" s="7">
        <v>5.9874299999999998</v>
      </c>
      <c r="D59" s="7">
        <v>4.74</v>
      </c>
      <c r="E59" s="7">
        <v>3.71</v>
      </c>
    </row>
    <row r="60" spans="1:5" x14ac:dyDescent="0.2">
      <c r="A60" s="4" t="s">
        <v>66</v>
      </c>
      <c r="B60" s="8">
        <v>243.35</v>
      </c>
      <c r="C60" s="8">
        <v>6.9529699999999997</v>
      </c>
      <c r="D60" s="8">
        <v>5.5</v>
      </c>
      <c r="E60" s="8">
        <v>4.3099999999999996</v>
      </c>
    </row>
    <row r="61" spans="1:5" x14ac:dyDescent="0.2">
      <c r="A61" s="4" t="s">
        <v>67</v>
      </c>
      <c r="B61" s="8">
        <v>5642.34</v>
      </c>
      <c r="C61" s="8">
        <v>161.20738</v>
      </c>
      <c r="D61" s="8">
        <v>127.59</v>
      </c>
      <c r="E61" s="8">
        <v>100.02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369</v>
      </c>
      <c r="B2" s="2"/>
      <c r="C2" s="2"/>
      <c r="D2" s="2"/>
      <c r="E2" s="2"/>
    </row>
    <row r="3" spans="1:5" x14ac:dyDescent="0.2">
      <c r="A3" s="1" t="s">
        <v>377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378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213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495.82</v>
      </c>
      <c r="C12" s="7">
        <v>15.256</v>
      </c>
      <c r="D12" s="7">
        <v>11.31</v>
      </c>
      <c r="E12" s="7">
        <v>7.72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600</v>
      </c>
      <c r="C16" s="7">
        <v>18.461539999999999</v>
      </c>
      <c r="D16" s="7">
        <v>13.68</v>
      </c>
      <c r="E16" s="7">
        <v>9.34</v>
      </c>
    </row>
    <row r="17" spans="1:5" x14ac:dyDescent="0.2">
      <c r="A17" s="5" t="s">
        <v>23</v>
      </c>
      <c r="B17" s="7">
        <v>88</v>
      </c>
      <c r="C17" s="7">
        <v>2.7076799999999999</v>
      </c>
      <c r="D17" s="7">
        <v>2.0099999999999998</v>
      </c>
      <c r="E17" s="7">
        <v>1.37</v>
      </c>
    </row>
    <row r="18" spans="1:5" x14ac:dyDescent="0.2">
      <c r="A18" s="5" t="s">
        <v>24</v>
      </c>
      <c r="B18" s="7">
        <v>951</v>
      </c>
      <c r="C18" s="7">
        <v>29.26153</v>
      </c>
      <c r="D18" s="7">
        <v>21.69</v>
      </c>
      <c r="E18" s="7">
        <v>14.81</v>
      </c>
    </row>
    <row r="19" spans="1:5" x14ac:dyDescent="0.2">
      <c r="A19" s="5" t="s">
        <v>25</v>
      </c>
      <c r="B19" s="7">
        <v>998</v>
      </c>
      <c r="C19" s="7">
        <v>30.707689999999999</v>
      </c>
      <c r="D19" s="7">
        <v>22.76</v>
      </c>
      <c r="E19" s="7">
        <v>15.54</v>
      </c>
    </row>
    <row r="20" spans="1:5" x14ac:dyDescent="0.2">
      <c r="A20" s="5" t="s">
        <v>26</v>
      </c>
      <c r="B20" s="7">
        <v>773.4</v>
      </c>
      <c r="C20" s="7">
        <v>23.79692</v>
      </c>
      <c r="D20" s="7">
        <v>17.64</v>
      </c>
      <c r="E20" s="7">
        <v>12.04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3906.2200000000003</v>
      </c>
      <c r="C27" s="8">
        <v>120.19136</v>
      </c>
      <c r="D27" s="8">
        <v>89.09</v>
      </c>
      <c r="E27" s="8">
        <v>60.82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117.19</v>
      </c>
      <c r="C30" s="7">
        <v>3.6058500000000002</v>
      </c>
      <c r="D30" s="7">
        <v>2.67</v>
      </c>
      <c r="E30" s="7">
        <v>1.82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156.25</v>
      </c>
      <c r="C33" s="7">
        <v>4.80769</v>
      </c>
      <c r="D33" s="7">
        <v>3.56</v>
      </c>
      <c r="E33" s="7">
        <v>2.4300000000000002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19.53</v>
      </c>
      <c r="C35" s="7">
        <v>0.60092000000000001</v>
      </c>
      <c r="D35" s="7">
        <v>0.45</v>
      </c>
      <c r="E35" s="7">
        <v>0.3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136.63999999999999</v>
      </c>
      <c r="C38" s="7">
        <v>4.2043100000000004</v>
      </c>
      <c r="D38" s="7">
        <v>3.12</v>
      </c>
      <c r="E38" s="7">
        <v>2.13</v>
      </c>
    </row>
    <row r="39" spans="1:5" x14ac:dyDescent="0.2">
      <c r="A39" s="4" t="s">
        <v>45</v>
      </c>
      <c r="B39" s="8">
        <v>429.61</v>
      </c>
      <c r="C39" s="8">
        <v>13.218769999999999</v>
      </c>
      <c r="D39" s="8">
        <v>9.8000000000000007</v>
      </c>
      <c r="E39" s="8">
        <v>6.68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48.85</v>
      </c>
      <c r="C41" s="7">
        <v>1.5</v>
      </c>
      <c r="D41" s="7">
        <v>1.1100000000000001</v>
      </c>
      <c r="E41" s="7">
        <v>0.76</v>
      </c>
    </row>
    <row r="42" spans="1:5" x14ac:dyDescent="0.2">
      <c r="A42" s="4" t="s">
        <v>48</v>
      </c>
      <c r="B42" s="8">
        <v>48.85</v>
      </c>
      <c r="C42" s="8">
        <v>1.5</v>
      </c>
      <c r="D42" s="8">
        <v>1.1100000000000001</v>
      </c>
      <c r="E42" s="8">
        <v>0.76</v>
      </c>
    </row>
    <row r="43" spans="1:5" x14ac:dyDescent="0.2">
      <c r="A43" s="4" t="s">
        <v>49</v>
      </c>
      <c r="B43" s="8">
        <v>4384.68</v>
      </c>
      <c r="C43" s="8">
        <v>134.91013000000001</v>
      </c>
      <c r="D43" s="8">
        <v>100</v>
      </c>
      <c r="E43" s="8">
        <v>68.260000000000005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303.85000000000002</v>
      </c>
      <c r="C45" s="7">
        <v>9.3492300000000004</v>
      </c>
      <c r="D45" s="7">
        <v>6.93</v>
      </c>
      <c r="E45" s="7">
        <v>4.7300000000000004</v>
      </c>
    </row>
    <row r="46" spans="1:5" x14ac:dyDescent="0.2">
      <c r="A46" s="5" t="s">
        <v>52</v>
      </c>
      <c r="B46" s="7">
        <v>107.83</v>
      </c>
      <c r="C46" s="7">
        <v>3.31786</v>
      </c>
      <c r="D46" s="7">
        <v>2.46</v>
      </c>
      <c r="E46" s="7">
        <v>1.68</v>
      </c>
    </row>
    <row r="47" spans="1:5" x14ac:dyDescent="0.2">
      <c r="A47" s="5" t="s">
        <v>53</v>
      </c>
      <c r="B47" s="7">
        <v>88.67</v>
      </c>
      <c r="C47" s="7">
        <v>2.7282099999999998</v>
      </c>
      <c r="D47" s="7">
        <v>2.02</v>
      </c>
      <c r="E47" s="7">
        <v>1.38</v>
      </c>
    </row>
    <row r="48" spans="1:5" x14ac:dyDescent="0.2">
      <c r="A48" s="4" t="s">
        <v>54</v>
      </c>
      <c r="B48" s="8">
        <v>500.35</v>
      </c>
      <c r="C48" s="8">
        <v>15.395300000000001</v>
      </c>
      <c r="D48" s="8">
        <v>11.41</v>
      </c>
      <c r="E48" s="8">
        <v>7.79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357</v>
      </c>
      <c r="C50" s="7">
        <v>10.98462</v>
      </c>
      <c r="D50" s="7">
        <v>8.14</v>
      </c>
      <c r="E50" s="7">
        <v>5.56</v>
      </c>
    </row>
    <row r="51" spans="1:5" x14ac:dyDescent="0.2">
      <c r="A51" s="5" t="s">
        <v>57</v>
      </c>
      <c r="B51" s="7">
        <v>40.119999999999997</v>
      </c>
      <c r="C51" s="7">
        <v>1.23444</v>
      </c>
      <c r="D51" s="7">
        <v>0.92</v>
      </c>
      <c r="E51" s="7">
        <v>0.62</v>
      </c>
    </row>
    <row r="52" spans="1:5" x14ac:dyDescent="0.2">
      <c r="A52" s="5" t="s">
        <v>58</v>
      </c>
      <c r="B52" s="7">
        <v>14.14</v>
      </c>
      <c r="C52" s="7">
        <v>0.43523000000000001</v>
      </c>
      <c r="D52" s="7">
        <v>0.32</v>
      </c>
      <c r="E52" s="7">
        <v>0.22</v>
      </c>
    </row>
    <row r="53" spans="1:5" x14ac:dyDescent="0.2">
      <c r="A53" s="5" t="s">
        <v>59</v>
      </c>
      <c r="B53" s="7">
        <v>642.67999999999995</v>
      </c>
      <c r="C53" s="7">
        <v>19.77477</v>
      </c>
      <c r="D53" s="7">
        <v>14.66</v>
      </c>
      <c r="E53" s="7">
        <v>10.01</v>
      </c>
    </row>
    <row r="54" spans="1:5" x14ac:dyDescent="0.2">
      <c r="A54" s="4" t="s">
        <v>60</v>
      </c>
      <c r="B54" s="8">
        <v>1053.94</v>
      </c>
      <c r="C54" s="8">
        <v>32.42906</v>
      </c>
      <c r="D54" s="8">
        <v>24.04</v>
      </c>
      <c r="E54" s="8">
        <v>16.41</v>
      </c>
    </row>
    <row r="55" spans="1:5" x14ac:dyDescent="0.2">
      <c r="A55" s="4" t="s">
        <v>61</v>
      </c>
      <c r="B55" s="8">
        <v>1554.29</v>
      </c>
      <c r="C55" s="8">
        <v>47.824359999999999</v>
      </c>
      <c r="D55" s="8">
        <v>35.450000000000003</v>
      </c>
      <c r="E55" s="8">
        <v>24.2</v>
      </c>
    </row>
    <row r="56" spans="1:5" x14ac:dyDescent="0.2">
      <c r="A56" s="4" t="s">
        <v>62</v>
      </c>
      <c r="B56" s="8">
        <v>5938.97</v>
      </c>
      <c r="C56" s="8">
        <v>182.73448999999999</v>
      </c>
      <c r="D56" s="8">
        <v>135.44999999999999</v>
      </c>
      <c r="E56" s="8">
        <v>92.46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31.87</v>
      </c>
      <c r="C58" s="7">
        <v>0.98072000000000004</v>
      </c>
      <c r="D58" s="7">
        <v>0.73</v>
      </c>
      <c r="E58" s="7">
        <v>0.5</v>
      </c>
    </row>
    <row r="59" spans="1:5" x14ac:dyDescent="0.2">
      <c r="A59" s="5" t="s">
        <v>65</v>
      </c>
      <c r="B59" s="7">
        <v>451.14</v>
      </c>
      <c r="C59" s="7">
        <v>13.88109</v>
      </c>
      <c r="D59" s="7">
        <v>10.29</v>
      </c>
      <c r="E59" s="7">
        <v>7.02</v>
      </c>
    </row>
    <row r="60" spans="1:5" x14ac:dyDescent="0.2">
      <c r="A60" s="4" t="s">
        <v>66</v>
      </c>
      <c r="B60" s="8">
        <v>483.01</v>
      </c>
      <c r="C60" s="8">
        <v>14.86181</v>
      </c>
      <c r="D60" s="8">
        <v>11.02</v>
      </c>
      <c r="E60" s="8">
        <v>7.52</v>
      </c>
    </row>
    <row r="61" spans="1:5" x14ac:dyDescent="0.2">
      <c r="A61" s="4" t="s">
        <v>67</v>
      </c>
      <c r="B61" s="8">
        <v>6421.9800000000005</v>
      </c>
      <c r="C61" s="8">
        <v>197.59630000000001</v>
      </c>
      <c r="D61" s="8">
        <v>146.47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J35" sqref="J35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379</v>
      </c>
      <c r="B2" s="2"/>
      <c r="C2" s="2"/>
      <c r="D2" s="2"/>
      <c r="E2" s="2"/>
    </row>
    <row r="3" spans="1:5" x14ac:dyDescent="0.2">
      <c r="A3" s="1" t="s">
        <v>382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383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1870</v>
      </c>
      <c r="C16" s="7">
        <v>12.466670000000001</v>
      </c>
      <c r="D16" s="7">
        <v>88.43</v>
      </c>
      <c r="E16" s="7">
        <v>67.319999999999993</v>
      </c>
    </row>
    <row r="17" spans="1:5" x14ac:dyDescent="0.2">
      <c r="A17" s="5" t="s">
        <v>23</v>
      </c>
      <c r="B17" s="7">
        <v>132</v>
      </c>
      <c r="C17" s="7">
        <v>0.88</v>
      </c>
      <c r="D17" s="7">
        <v>6.24</v>
      </c>
      <c r="E17" s="7">
        <v>4.75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2002</v>
      </c>
      <c r="C27" s="8">
        <v>13.34667</v>
      </c>
      <c r="D27" s="8">
        <v>94.67</v>
      </c>
      <c r="E27" s="8">
        <v>72.069999999999993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60.06</v>
      </c>
      <c r="C30" s="7">
        <v>0.40039999999999998</v>
      </c>
      <c r="D30" s="7">
        <v>2.84</v>
      </c>
      <c r="E30" s="7">
        <v>2.16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45</v>
      </c>
      <c r="C38" s="7">
        <v>0.3</v>
      </c>
      <c r="D38" s="7">
        <v>2.13</v>
      </c>
      <c r="E38" s="7">
        <v>1.62</v>
      </c>
    </row>
    <row r="39" spans="1:5" x14ac:dyDescent="0.2">
      <c r="A39" s="4" t="s">
        <v>45</v>
      </c>
      <c r="B39" s="8">
        <v>105.06</v>
      </c>
      <c r="C39" s="8">
        <v>0.70040000000000002</v>
      </c>
      <c r="D39" s="8">
        <v>4.97</v>
      </c>
      <c r="E39" s="8">
        <v>3.78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7.56</v>
      </c>
      <c r="C41" s="7">
        <v>0.05</v>
      </c>
      <c r="D41" s="7">
        <v>0.36</v>
      </c>
      <c r="E41" s="7">
        <v>0.27</v>
      </c>
    </row>
    <row r="42" spans="1:5" x14ac:dyDescent="0.2">
      <c r="A42" s="4" t="s">
        <v>48</v>
      </c>
      <c r="B42" s="8">
        <v>7.56</v>
      </c>
      <c r="C42" s="8">
        <v>0.05</v>
      </c>
      <c r="D42" s="8">
        <v>0.36</v>
      </c>
      <c r="E42" s="8">
        <v>0.27</v>
      </c>
    </row>
    <row r="43" spans="1:5" x14ac:dyDescent="0.2">
      <c r="A43" s="4" t="s">
        <v>49</v>
      </c>
      <c r="B43" s="8">
        <v>2114.62</v>
      </c>
      <c r="C43" s="8">
        <v>14.09707</v>
      </c>
      <c r="D43" s="8">
        <v>100</v>
      </c>
      <c r="E43" s="8">
        <v>76.12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594.76</v>
      </c>
      <c r="C48" s="7">
        <v>3.9650400000000001</v>
      </c>
      <c r="D48" s="7">
        <v>28.13</v>
      </c>
      <c r="E48" s="7">
        <v>21.41</v>
      </c>
    </row>
    <row r="49" spans="1:5" x14ac:dyDescent="0.2">
      <c r="A49" s="4" t="s">
        <v>54</v>
      </c>
      <c r="B49" s="8">
        <v>594.76</v>
      </c>
      <c r="C49" s="8">
        <v>3.9650400000000001</v>
      </c>
      <c r="D49" s="8">
        <v>28.13</v>
      </c>
      <c r="E49" s="8">
        <v>21.41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60.18</v>
      </c>
      <c r="C52" s="7">
        <v>0.40118999999999999</v>
      </c>
      <c r="D52" s="7">
        <v>2.85</v>
      </c>
      <c r="E52" s="7">
        <v>2.17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60.18</v>
      </c>
      <c r="C55" s="8">
        <v>0.40118999999999999</v>
      </c>
      <c r="D55" s="8">
        <v>2.85</v>
      </c>
      <c r="E55" s="8">
        <v>2.17</v>
      </c>
    </row>
    <row r="56" spans="1:5" x14ac:dyDescent="0.2">
      <c r="A56" s="4" t="s">
        <v>61</v>
      </c>
      <c r="B56" s="8">
        <v>654.93999999999994</v>
      </c>
      <c r="C56" s="8">
        <v>4.3662299999999998</v>
      </c>
      <c r="D56" s="8">
        <v>30.98</v>
      </c>
      <c r="E56" s="8">
        <v>23.58</v>
      </c>
    </row>
    <row r="57" spans="1:5" x14ac:dyDescent="0.2">
      <c r="A57" s="4" t="s">
        <v>62</v>
      </c>
      <c r="B57" s="8">
        <v>2769.56</v>
      </c>
      <c r="C57" s="8">
        <v>18.4633</v>
      </c>
      <c r="D57" s="8">
        <v>130.97999999999999</v>
      </c>
      <c r="E57" s="8">
        <v>99.7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5.03</v>
      </c>
      <c r="C60" s="7">
        <v>3.3500000000000002E-2</v>
      </c>
      <c r="D60" s="7">
        <v>0.24</v>
      </c>
      <c r="E60" s="7">
        <v>0.18</v>
      </c>
    </row>
    <row r="61" spans="1:5" x14ac:dyDescent="0.2">
      <c r="A61" s="5" t="s">
        <v>88</v>
      </c>
      <c r="B61" s="7">
        <v>3.38</v>
      </c>
      <c r="C61" s="7">
        <v>2.2530000000000001E-2</v>
      </c>
      <c r="D61" s="7">
        <v>0.16</v>
      </c>
      <c r="E61" s="7">
        <v>0.12</v>
      </c>
    </row>
    <row r="62" spans="1:5" x14ac:dyDescent="0.2">
      <c r="A62" s="4" t="s">
        <v>66</v>
      </c>
      <c r="B62" s="8">
        <v>8.41</v>
      </c>
      <c r="C62" s="8">
        <v>5.6030000000000003E-2</v>
      </c>
      <c r="D62" s="8">
        <v>0.4</v>
      </c>
      <c r="E62" s="8">
        <v>0.3</v>
      </c>
    </row>
    <row r="63" spans="1:5" x14ac:dyDescent="0.2">
      <c r="A63" s="4" t="s">
        <v>67</v>
      </c>
      <c r="B63" s="8">
        <v>2777.97</v>
      </c>
      <c r="C63" s="8">
        <v>18.51933</v>
      </c>
      <c r="D63" s="8">
        <v>131.38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K38" sqref="K38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379</v>
      </c>
      <c r="B2" s="2"/>
      <c r="C2" s="2"/>
      <c r="D2" s="2"/>
      <c r="E2" s="2"/>
    </row>
    <row r="3" spans="1:5" x14ac:dyDescent="0.2">
      <c r="A3" s="1" t="s">
        <v>380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381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5150</v>
      </c>
      <c r="C16" s="7">
        <v>11.318680000000001</v>
      </c>
      <c r="D16" s="7">
        <v>53.45</v>
      </c>
      <c r="E16" s="7">
        <v>47.22</v>
      </c>
    </row>
    <row r="17" spans="1:5" x14ac:dyDescent="0.2">
      <c r="A17" s="5" t="s">
        <v>23</v>
      </c>
      <c r="B17" s="7">
        <v>132</v>
      </c>
      <c r="C17" s="7">
        <v>0.29011999999999999</v>
      </c>
      <c r="D17" s="7">
        <v>1.37</v>
      </c>
      <c r="E17" s="7">
        <v>1.21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3445</v>
      </c>
      <c r="C19" s="7">
        <v>7.5714300000000003</v>
      </c>
      <c r="D19" s="7">
        <v>35.75</v>
      </c>
      <c r="E19" s="7">
        <v>31.58</v>
      </c>
    </row>
    <row r="20" spans="1:5" x14ac:dyDescent="0.2">
      <c r="A20" s="5" t="s">
        <v>26</v>
      </c>
      <c r="B20" s="7">
        <v>100</v>
      </c>
      <c r="C20" s="7">
        <v>0.21978</v>
      </c>
      <c r="D20" s="7">
        <v>1.04</v>
      </c>
      <c r="E20" s="7">
        <v>0.92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104</v>
      </c>
      <c r="C23" s="7">
        <v>0.22857</v>
      </c>
      <c r="D23" s="7">
        <v>1.08</v>
      </c>
      <c r="E23" s="7">
        <v>0.95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227.5</v>
      </c>
      <c r="C26" s="7">
        <v>0.5</v>
      </c>
      <c r="D26" s="7">
        <v>2.36</v>
      </c>
      <c r="E26" s="7">
        <v>2.09</v>
      </c>
    </row>
    <row r="27" spans="1:5" x14ac:dyDescent="0.2">
      <c r="A27" s="4" t="s">
        <v>33</v>
      </c>
      <c r="B27" s="8">
        <v>9158.5</v>
      </c>
      <c r="C27" s="8">
        <v>20.128579999999999</v>
      </c>
      <c r="D27" s="8">
        <v>95.05</v>
      </c>
      <c r="E27" s="8">
        <v>83.97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48</v>
      </c>
      <c r="C29" s="7">
        <v>0.10549</v>
      </c>
      <c r="D29" s="7">
        <v>0.5</v>
      </c>
      <c r="E29" s="7">
        <v>0.44</v>
      </c>
    </row>
    <row r="30" spans="1:5" x14ac:dyDescent="0.2">
      <c r="A30" s="5" t="s">
        <v>36</v>
      </c>
      <c r="B30" s="7">
        <v>274.77999999999997</v>
      </c>
      <c r="C30" s="7">
        <v>0.60390999999999995</v>
      </c>
      <c r="D30" s="7">
        <v>2.85</v>
      </c>
      <c r="E30" s="7">
        <v>2.52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122.85</v>
      </c>
      <c r="C38" s="7">
        <v>0.27</v>
      </c>
      <c r="D38" s="7">
        <v>1.28</v>
      </c>
      <c r="E38" s="7">
        <v>1.1299999999999999</v>
      </c>
    </row>
    <row r="39" spans="1:5" x14ac:dyDescent="0.2">
      <c r="A39" s="4" t="s">
        <v>45</v>
      </c>
      <c r="B39" s="8">
        <v>445.63</v>
      </c>
      <c r="C39" s="8">
        <v>0.97940000000000005</v>
      </c>
      <c r="D39" s="8">
        <v>4.63</v>
      </c>
      <c r="E39" s="8">
        <v>4.09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31.12</v>
      </c>
      <c r="C41" s="7">
        <v>7.0000000000000007E-2</v>
      </c>
      <c r="D41" s="7">
        <v>0.32</v>
      </c>
      <c r="E41" s="7">
        <v>0.28999999999999998</v>
      </c>
    </row>
    <row r="42" spans="1:5" x14ac:dyDescent="0.2">
      <c r="A42" s="4" t="s">
        <v>48</v>
      </c>
      <c r="B42" s="8">
        <v>31.12</v>
      </c>
      <c r="C42" s="8">
        <v>7.0000000000000007E-2</v>
      </c>
      <c r="D42" s="8">
        <v>0.32</v>
      </c>
      <c r="E42" s="8">
        <v>0.28999999999999998</v>
      </c>
    </row>
    <row r="43" spans="1:5" x14ac:dyDescent="0.2">
      <c r="A43" s="4" t="s">
        <v>49</v>
      </c>
      <c r="B43" s="8">
        <v>9635.25</v>
      </c>
      <c r="C43" s="8">
        <v>21.177980000000002</v>
      </c>
      <c r="D43" s="8">
        <v>100</v>
      </c>
      <c r="E43" s="8">
        <v>88.35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13.2</v>
      </c>
      <c r="C46" s="7">
        <v>2.9010000000000001E-2</v>
      </c>
      <c r="D46" s="7">
        <v>0.14000000000000001</v>
      </c>
      <c r="E46" s="7">
        <v>0.12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1184.4100000000001</v>
      </c>
      <c r="C48" s="7">
        <v>2.6030899999999999</v>
      </c>
      <c r="D48" s="7">
        <v>12.29</v>
      </c>
      <c r="E48" s="7">
        <v>10.86</v>
      </c>
    </row>
    <row r="49" spans="1:5" x14ac:dyDescent="0.2">
      <c r="A49" s="4" t="s">
        <v>54</v>
      </c>
      <c r="B49" s="8">
        <v>1197.6100000000001</v>
      </c>
      <c r="C49" s="8">
        <v>2.6320999999999999</v>
      </c>
      <c r="D49" s="8">
        <v>12.43</v>
      </c>
      <c r="E49" s="8">
        <v>10.98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60.18</v>
      </c>
      <c r="C52" s="7">
        <v>0.13225999999999999</v>
      </c>
      <c r="D52" s="7">
        <v>0.62</v>
      </c>
      <c r="E52" s="7">
        <v>0.55000000000000004</v>
      </c>
    </row>
    <row r="53" spans="1:5" x14ac:dyDescent="0.2">
      <c r="A53" s="5" t="s">
        <v>84</v>
      </c>
      <c r="B53" s="7">
        <v>0.42</v>
      </c>
      <c r="C53" s="7">
        <v>9.2000000000000003E-4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60.6</v>
      </c>
      <c r="C55" s="8">
        <v>0.13317999999999999</v>
      </c>
      <c r="D55" s="8">
        <v>0.62</v>
      </c>
      <c r="E55" s="8">
        <v>0.55000000000000004</v>
      </c>
    </row>
    <row r="56" spans="1:5" x14ac:dyDescent="0.2">
      <c r="A56" s="4" t="s">
        <v>61</v>
      </c>
      <c r="B56" s="8">
        <v>1258.21</v>
      </c>
      <c r="C56" s="8">
        <v>2.7652800000000002</v>
      </c>
      <c r="D56" s="8">
        <v>13.05</v>
      </c>
      <c r="E56" s="8">
        <v>11.53</v>
      </c>
    </row>
    <row r="57" spans="1:5" x14ac:dyDescent="0.2">
      <c r="A57" s="4" t="s">
        <v>62</v>
      </c>
      <c r="B57" s="8">
        <v>10893.46</v>
      </c>
      <c r="C57" s="8">
        <v>23.943259999999999</v>
      </c>
      <c r="D57" s="8">
        <v>113.05</v>
      </c>
      <c r="E57" s="8">
        <v>99.88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0.94</v>
      </c>
      <c r="C59" s="7">
        <v>2.0600000000000002E-3</v>
      </c>
      <c r="D59" s="7">
        <v>0.01</v>
      </c>
      <c r="E59" s="7">
        <v>0.01</v>
      </c>
    </row>
    <row r="60" spans="1:5" x14ac:dyDescent="0.2">
      <c r="A60" s="5" t="s">
        <v>87</v>
      </c>
      <c r="B60" s="7">
        <v>10.01</v>
      </c>
      <c r="C60" s="7">
        <v>2.1999999999999999E-2</v>
      </c>
      <c r="D60" s="7">
        <v>0.1</v>
      </c>
      <c r="E60" s="7">
        <v>0.09</v>
      </c>
    </row>
    <row r="61" spans="1:5" x14ac:dyDescent="0.2">
      <c r="A61" s="5" t="s">
        <v>88</v>
      </c>
      <c r="B61" s="7">
        <v>2.96</v>
      </c>
      <c r="C61" s="7">
        <v>6.4999999999999997E-3</v>
      </c>
      <c r="D61" s="7">
        <v>0.03</v>
      </c>
      <c r="E61" s="7">
        <v>0.03</v>
      </c>
    </row>
    <row r="62" spans="1:5" x14ac:dyDescent="0.2">
      <c r="A62" s="4" t="s">
        <v>66</v>
      </c>
      <c r="B62" s="8">
        <v>13.91</v>
      </c>
      <c r="C62" s="8">
        <v>3.056E-2</v>
      </c>
      <c r="D62" s="8">
        <v>0.14000000000000001</v>
      </c>
      <c r="E62" s="8">
        <v>0.13</v>
      </c>
    </row>
    <row r="63" spans="1:5" x14ac:dyDescent="0.2">
      <c r="A63" s="4" t="s">
        <v>67</v>
      </c>
      <c r="B63" s="8">
        <v>10907.369999999999</v>
      </c>
      <c r="C63" s="8">
        <v>23.97382</v>
      </c>
      <c r="D63" s="8">
        <v>113.19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384</v>
      </c>
      <c r="B2" s="2"/>
      <c r="C2" s="2"/>
      <c r="D2" s="2"/>
      <c r="E2" s="2"/>
    </row>
    <row r="3" spans="1:5" x14ac:dyDescent="0.2">
      <c r="A3" s="1" t="s">
        <v>385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386</v>
      </c>
      <c r="B6" s="5" t="s">
        <v>95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6360</v>
      </c>
      <c r="C16" s="7">
        <v>9.0857100000000006</v>
      </c>
      <c r="D16" s="7">
        <v>70.05</v>
      </c>
      <c r="E16" s="7">
        <v>59.71</v>
      </c>
    </row>
    <row r="17" spans="1:5" x14ac:dyDescent="0.2">
      <c r="A17" s="5" t="s">
        <v>23</v>
      </c>
      <c r="B17" s="7">
        <v>165</v>
      </c>
      <c r="C17" s="7">
        <v>0.23572000000000001</v>
      </c>
      <c r="D17" s="7">
        <v>1.82</v>
      </c>
      <c r="E17" s="7">
        <v>1.55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1508</v>
      </c>
      <c r="C19" s="7">
        <v>2.15429</v>
      </c>
      <c r="D19" s="7">
        <v>16.61</v>
      </c>
      <c r="E19" s="7">
        <v>14.16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406.79</v>
      </c>
      <c r="C23" s="7">
        <v>0.58113000000000004</v>
      </c>
      <c r="D23" s="7">
        <v>4.4800000000000004</v>
      </c>
      <c r="E23" s="7">
        <v>3.82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8439.7900000000009</v>
      </c>
      <c r="C27" s="8">
        <v>12.056850000000001</v>
      </c>
      <c r="D27" s="8">
        <v>92.96</v>
      </c>
      <c r="E27" s="8">
        <v>79.239999999999995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126</v>
      </c>
      <c r="C29" s="7">
        <v>0.18</v>
      </c>
      <c r="D29" s="7">
        <v>1.39</v>
      </c>
      <c r="E29" s="7">
        <v>1.18</v>
      </c>
    </row>
    <row r="30" spans="1:5" x14ac:dyDescent="0.2">
      <c r="A30" s="5" t="s">
        <v>36</v>
      </c>
      <c r="B30" s="7">
        <v>253.19</v>
      </c>
      <c r="C30" s="7">
        <v>0.36170000000000002</v>
      </c>
      <c r="D30" s="7">
        <v>2.79</v>
      </c>
      <c r="E30" s="7">
        <v>2.38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157.5</v>
      </c>
      <c r="C38" s="7">
        <v>0.22500000000000001</v>
      </c>
      <c r="D38" s="7">
        <v>1.73</v>
      </c>
      <c r="E38" s="7">
        <v>1.48</v>
      </c>
    </row>
    <row r="39" spans="1:5" x14ac:dyDescent="0.2">
      <c r="A39" s="4" t="s">
        <v>45</v>
      </c>
      <c r="B39" s="8">
        <v>536.69000000000005</v>
      </c>
      <c r="C39" s="8">
        <v>0.76670000000000005</v>
      </c>
      <c r="D39" s="8">
        <v>5.91</v>
      </c>
      <c r="E39" s="8">
        <v>5.04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102.85</v>
      </c>
      <c r="C41" s="7">
        <v>0.14000000000000001</v>
      </c>
      <c r="D41" s="7">
        <v>1.1299999999999999</v>
      </c>
      <c r="E41" s="7">
        <v>0.97</v>
      </c>
    </row>
    <row r="42" spans="1:5" x14ac:dyDescent="0.2">
      <c r="A42" s="4" t="s">
        <v>48</v>
      </c>
      <c r="B42" s="8">
        <v>102.85</v>
      </c>
      <c r="C42" s="8">
        <v>0.14000000000000001</v>
      </c>
      <c r="D42" s="8">
        <v>1.1299999999999999</v>
      </c>
      <c r="E42" s="8">
        <v>0.97</v>
      </c>
    </row>
    <row r="43" spans="1:5" x14ac:dyDescent="0.2">
      <c r="A43" s="4" t="s">
        <v>49</v>
      </c>
      <c r="B43" s="8">
        <v>9079.3300000000017</v>
      </c>
      <c r="C43" s="8">
        <v>12.96355</v>
      </c>
      <c r="D43" s="8">
        <v>100</v>
      </c>
      <c r="E43" s="8">
        <v>85.25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1221.68</v>
      </c>
      <c r="C48" s="7">
        <v>1.74526</v>
      </c>
      <c r="D48" s="7">
        <v>13.46</v>
      </c>
      <c r="E48" s="7">
        <v>11.47</v>
      </c>
    </row>
    <row r="49" spans="1:5" x14ac:dyDescent="0.2">
      <c r="A49" s="4" t="s">
        <v>54</v>
      </c>
      <c r="B49" s="8">
        <v>1221.68</v>
      </c>
      <c r="C49" s="8">
        <v>1.74526</v>
      </c>
      <c r="D49" s="8">
        <v>13.46</v>
      </c>
      <c r="E49" s="8">
        <v>11.47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240</v>
      </c>
      <c r="C51" s="7">
        <v>0.34286</v>
      </c>
      <c r="D51" s="7">
        <v>2.64</v>
      </c>
      <c r="E51" s="7">
        <v>2.25</v>
      </c>
    </row>
    <row r="52" spans="1:5" x14ac:dyDescent="0.2">
      <c r="A52" s="5" t="s">
        <v>83</v>
      </c>
      <c r="B52" s="7">
        <v>75.22</v>
      </c>
      <c r="C52" s="7">
        <v>0.10746</v>
      </c>
      <c r="D52" s="7">
        <v>0.83</v>
      </c>
      <c r="E52" s="7">
        <v>0.71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315.22000000000003</v>
      </c>
      <c r="C55" s="8">
        <v>0.45032</v>
      </c>
      <c r="D55" s="8">
        <v>3.47</v>
      </c>
      <c r="E55" s="8">
        <v>2.96</v>
      </c>
    </row>
    <row r="56" spans="1:5" x14ac:dyDescent="0.2">
      <c r="A56" s="4" t="s">
        <v>61</v>
      </c>
      <c r="B56" s="8">
        <v>1536.9</v>
      </c>
      <c r="C56" s="8">
        <v>2.1955800000000001</v>
      </c>
      <c r="D56" s="8">
        <v>16.93</v>
      </c>
      <c r="E56" s="8">
        <v>14.43</v>
      </c>
    </row>
    <row r="57" spans="1:5" x14ac:dyDescent="0.2">
      <c r="A57" s="4" t="s">
        <v>62</v>
      </c>
      <c r="B57" s="8">
        <v>10616.230000000001</v>
      </c>
      <c r="C57" s="8">
        <v>15.159129999999999</v>
      </c>
      <c r="D57" s="8">
        <v>116.93</v>
      </c>
      <c r="E57" s="8">
        <v>99.68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10.32</v>
      </c>
      <c r="C60" s="7">
        <v>1.4749999999999999E-2</v>
      </c>
      <c r="D60" s="7">
        <v>0.11</v>
      </c>
      <c r="E60" s="7">
        <v>0.1</v>
      </c>
    </row>
    <row r="61" spans="1:5" x14ac:dyDescent="0.2">
      <c r="A61" s="5" t="s">
        <v>88</v>
      </c>
      <c r="B61" s="7">
        <v>25.35</v>
      </c>
      <c r="C61" s="7">
        <v>3.6209999999999999E-2</v>
      </c>
      <c r="D61" s="7">
        <v>0.28000000000000003</v>
      </c>
      <c r="E61" s="7">
        <v>0.24</v>
      </c>
    </row>
    <row r="62" spans="1:5" x14ac:dyDescent="0.2">
      <c r="A62" s="4" t="s">
        <v>66</v>
      </c>
      <c r="B62" s="8">
        <v>35.67</v>
      </c>
      <c r="C62" s="8">
        <v>5.0959999999999998E-2</v>
      </c>
      <c r="D62" s="8">
        <v>0.39</v>
      </c>
      <c r="E62" s="8">
        <v>0.34</v>
      </c>
    </row>
    <row r="63" spans="1:5" x14ac:dyDescent="0.2">
      <c r="A63" s="4" t="s">
        <v>67</v>
      </c>
      <c r="B63" s="8">
        <v>10651.900000000001</v>
      </c>
      <c r="C63" s="8">
        <v>15.210089999999999</v>
      </c>
      <c r="D63" s="8">
        <v>117.32</v>
      </c>
      <c r="E63" s="8">
        <v>100.02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J55"/>
  <sheetViews>
    <sheetView showGridLines="0" zoomScaleNormal="100" workbookViewId="0">
      <selection activeCell="I22" sqref="I22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387</v>
      </c>
      <c r="B2" s="9"/>
      <c r="C2" s="9"/>
      <c r="D2" s="9"/>
    </row>
    <row r="3" spans="1:4" x14ac:dyDescent="0.25">
      <c r="A3" s="41" t="s">
        <v>388</v>
      </c>
      <c r="B3" s="9"/>
      <c r="C3" s="9"/>
      <c r="D3" s="9"/>
    </row>
    <row r="4" spans="1:4" x14ac:dyDescent="0.25">
      <c r="A4" s="41" t="s">
        <v>389</v>
      </c>
      <c r="B4" s="9"/>
      <c r="C4" s="9"/>
      <c r="D4" s="9"/>
    </row>
    <row r="5" spans="1:4" ht="13.5" thickBot="1" x14ac:dyDescent="0.3">
      <c r="A5" s="11" t="s">
        <v>145</v>
      </c>
      <c r="B5" s="64">
        <v>1800</v>
      </c>
      <c r="C5" s="42" t="s">
        <v>146</v>
      </c>
    </row>
    <row r="6" spans="1:4" x14ac:dyDescent="0.25">
      <c r="A6" s="14"/>
      <c r="B6" s="65" t="s">
        <v>147</v>
      </c>
      <c r="C6" s="16" t="s">
        <v>148</v>
      </c>
      <c r="D6" s="43" t="s">
        <v>149</v>
      </c>
    </row>
    <row r="7" spans="1:4" x14ac:dyDescent="0.25">
      <c r="A7" s="44" t="s">
        <v>9</v>
      </c>
      <c r="D7" s="45" t="s">
        <v>150</v>
      </c>
    </row>
    <row r="8" spans="1:4" ht="13.5" thickBot="1" x14ac:dyDescent="0.3">
      <c r="A8" s="20"/>
      <c r="B8" s="46" t="s">
        <v>151</v>
      </c>
      <c r="C8" s="46" t="s">
        <v>152</v>
      </c>
      <c r="D8" s="47" t="s">
        <v>153</v>
      </c>
    </row>
    <row r="9" spans="1:4" x14ac:dyDescent="0.25">
      <c r="A9" s="44" t="s">
        <v>154</v>
      </c>
      <c r="B9" s="49"/>
      <c r="D9" s="137"/>
    </row>
    <row r="10" spans="1:4" x14ac:dyDescent="0.25">
      <c r="A10" s="48" t="s">
        <v>155</v>
      </c>
      <c r="B10" s="138">
        <v>0</v>
      </c>
      <c r="C10" s="138">
        <v>0</v>
      </c>
      <c r="D10" s="139">
        <v>0</v>
      </c>
    </row>
    <row r="11" spans="1:4" x14ac:dyDescent="0.25">
      <c r="A11" s="48" t="s">
        <v>156</v>
      </c>
      <c r="B11" s="140">
        <v>0</v>
      </c>
      <c r="C11" s="140">
        <v>0</v>
      </c>
      <c r="D11" s="139">
        <v>0</v>
      </c>
    </row>
    <row r="12" spans="1:4" x14ac:dyDescent="0.25">
      <c r="A12" s="48" t="s">
        <v>157</v>
      </c>
      <c r="B12" s="138">
        <v>0</v>
      </c>
      <c r="C12" s="138">
        <v>0</v>
      </c>
      <c r="D12" s="139">
        <v>0</v>
      </c>
    </row>
    <row r="13" spans="1:4" x14ac:dyDescent="0.25">
      <c r="A13" s="48" t="s">
        <v>158</v>
      </c>
      <c r="B13" s="138">
        <v>0</v>
      </c>
      <c r="C13" s="138">
        <v>0</v>
      </c>
      <c r="D13" s="139">
        <v>0</v>
      </c>
    </row>
    <row r="14" spans="1:4" x14ac:dyDescent="0.25">
      <c r="A14" s="48" t="s">
        <v>159</v>
      </c>
      <c r="B14" s="138">
        <v>0</v>
      </c>
      <c r="C14" s="138">
        <v>0</v>
      </c>
      <c r="D14" s="139">
        <v>0</v>
      </c>
    </row>
    <row r="15" spans="1:4" x14ac:dyDescent="0.25">
      <c r="A15" s="42" t="s">
        <v>265</v>
      </c>
      <c r="B15" s="138">
        <v>5635</v>
      </c>
      <c r="C15" s="138">
        <v>3.1300000000000003</v>
      </c>
      <c r="D15" s="139">
        <v>0.80843068251525385</v>
      </c>
    </row>
    <row r="16" spans="1:4" x14ac:dyDescent="0.25">
      <c r="A16" s="42" t="s">
        <v>266</v>
      </c>
      <c r="B16" s="138">
        <v>132</v>
      </c>
      <c r="C16" s="138">
        <v>7.4999999999999997E-2</v>
      </c>
      <c r="D16" s="139">
        <v>1.8937506671164776E-2</v>
      </c>
    </row>
    <row r="17" spans="1:4" x14ac:dyDescent="0.25">
      <c r="A17" s="42" t="s">
        <v>390</v>
      </c>
      <c r="B17" s="138">
        <v>630</v>
      </c>
      <c r="C17" s="138">
        <v>0.35</v>
      </c>
      <c r="D17" s="139">
        <v>9.0383554566922791E-2</v>
      </c>
    </row>
    <row r="18" spans="1:4" x14ac:dyDescent="0.25">
      <c r="A18" s="42" t="s">
        <v>252</v>
      </c>
      <c r="B18" s="138">
        <v>0</v>
      </c>
      <c r="C18" s="138">
        <v>0</v>
      </c>
      <c r="D18" s="139">
        <v>0</v>
      </c>
    </row>
    <row r="19" spans="1:4" x14ac:dyDescent="0.25">
      <c r="A19" s="42" t="s">
        <v>253</v>
      </c>
      <c r="B19" s="138">
        <v>0</v>
      </c>
      <c r="C19" s="138">
        <v>0</v>
      </c>
      <c r="D19" s="139">
        <v>0</v>
      </c>
    </row>
    <row r="20" spans="1:4" x14ac:dyDescent="0.25">
      <c r="A20" s="42" t="s">
        <v>254</v>
      </c>
      <c r="B20" s="138">
        <v>319.85000000000002</v>
      </c>
      <c r="C20" s="138">
        <v>0.18</v>
      </c>
      <c r="D20" s="139">
        <v>4.5887587187667077E-2</v>
      </c>
    </row>
    <row r="21" spans="1:4" x14ac:dyDescent="0.25">
      <c r="A21" s="42" t="s">
        <v>255</v>
      </c>
      <c r="B21" s="138">
        <v>0</v>
      </c>
      <c r="C21" s="138">
        <v>0</v>
      </c>
      <c r="D21" s="139">
        <v>0</v>
      </c>
    </row>
    <row r="22" spans="1:4" x14ac:dyDescent="0.25">
      <c r="A22" s="50" t="s">
        <v>169</v>
      </c>
      <c r="B22" s="141">
        <v>6716.85</v>
      </c>
      <c r="C22" s="141">
        <v>3.7350000000000008</v>
      </c>
      <c r="D22" s="142">
        <v>0.96363933094100851</v>
      </c>
    </row>
    <row r="23" spans="1:4" x14ac:dyDescent="0.25">
      <c r="A23" s="52" t="s">
        <v>170</v>
      </c>
      <c r="B23" s="140"/>
      <c r="C23" s="140"/>
      <c r="D23" s="137"/>
    </row>
    <row r="24" spans="1:4" x14ac:dyDescent="0.25">
      <c r="A24" s="48" t="s">
        <v>171</v>
      </c>
      <c r="B24" s="138">
        <v>0</v>
      </c>
      <c r="C24" s="138">
        <v>0</v>
      </c>
      <c r="D24" s="139">
        <v>0</v>
      </c>
    </row>
    <row r="25" spans="1:4" x14ac:dyDescent="0.25">
      <c r="A25" s="48" t="s">
        <v>172</v>
      </c>
      <c r="B25" s="138">
        <v>0</v>
      </c>
      <c r="C25" s="138">
        <v>0</v>
      </c>
      <c r="D25" s="139">
        <v>0</v>
      </c>
    </row>
    <row r="26" spans="1:4" x14ac:dyDescent="0.25">
      <c r="A26" s="48" t="s">
        <v>173</v>
      </c>
      <c r="B26" s="138">
        <v>0</v>
      </c>
      <c r="C26" s="138">
        <v>0</v>
      </c>
      <c r="D26" s="139">
        <v>0</v>
      </c>
    </row>
    <row r="27" spans="1:4" x14ac:dyDescent="0.25">
      <c r="A27" s="48" t="s">
        <v>174</v>
      </c>
      <c r="B27" s="138">
        <v>0</v>
      </c>
      <c r="C27" s="138">
        <v>0</v>
      </c>
      <c r="D27" s="139">
        <v>0</v>
      </c>
    </row>
    <row r="28" spans="1:4" x14ac:dyDescent="0.25">
      <c r="A28" s="48" t="s">
        <v>175</v>
      </c>
      <c r="B28" s="138">
        <v>81</v>
      </c>
      <c r="C28" s="138">
        <v>0.05</v>
      </c>
      <c r="D28" s="139">
        <v>1.162074273003293E-2</v>
      </c>
    </row>
    <row r="29" spans="1:4" x14ac:dyDescent="0.25">
      <c r="A29" s="48" t="s">
        <v>176</v>
      </c>
      <c r="B29" s="138">
        <v>0</v>
      </c>
      <c r="C29" s="138">
        <v>0</v>
      </c>
      <c r="D29" s="139">
        <v>0</v>
      </c>
    </row>
    <row r="30" spans="1:4" x14ac:dyDescent="0.25">
      <c r="A30" s="48" t="s">
        <v>177</v>
      </c>
      <c r="B30" s="138">
        <v>0</v>
      </c>
      <c r="C30" s="138">
        <v>0</v>
      </c>
      <c r="D30" s="139">
        <v>0</v>
      </c>
    </row>
    <row r="31" spans="1:4" x14ac:dyDescent="0.25">
      <c r="A31" s="48" t="s">
        <v>178</v>
      </c>
      <c r="B31" s="138">
        <v>0</v>
      </c>
      <c r="C31" s="138">
        <v>0</v>
      </c>
      <c r="D31" s="139">
        <v>0</v>
      </c>
    </row>
    <row r="32" spans="1:4" x14ac:dyDescent="0.25">
      <c r="A32" s="53" t="s">
        <v>179</v>
      </c>
      <c r="B32" s="143">
        <v>81</v>
      </c>
      <c r="C32" s="143">
        <v>0.05</v>
      </c>
      <c r="D32" s="144">
        <v>1.162074273003293E-2</v>
      </c>
    </row>
    <row r="33" spans="1:244" s="55" customFormat="1" x14ac:dyDescent="0.25">
      <c r="A33" s="44" t="s">
        <v>46</v>
      </c>
      <c r="B33" s="140"/>
      <c r="C33" s="140"/>
      <c r="D33" s="137"/>
    </row>
    <row r="34" spans="1:244" s="55" customFormat="1" x14ac:dyDescent="0.25">
      <c r="A34" s="48" t="s">
        <v>180</v>
      </c>
      <c r="B34" s="138">
        <v>161.88457425828861</v>
      </c>
      <c r="C34" s="138">
        <v>0.09</v>
      </c>
      <c r="D34" s="139">
        <v>2.3224925795265229E-2</v>
      </c>
    </row>
    <row r="35" spans="1:244" s="55" customFormat="1" x14ac:dyDescent="0.25">
      <c r="A35" s="42" t="s">
        <v>181</v>
      </c>
      <c r="B35" s="138">
        <v>161.88457425828861</v>
      </c>
      <c r="C35" s="138">
        <v>0.09</v>
      </c>
      <c r="D35" s="139">
        <v>2.3224925795265229E-2</v>
      </c>
    </row>
    <row r="36" spans="1:244" s="56" customFormat="1" x14ac:dyDescent="0.25">
      <c r="A36" s="50" t="s">
        <v>182</v>
      </c>
      <c r="B36" s="141">
        <v>6959.7345742582893</v>
      </c>
      <c r="C36" s="141">
        <v>3.8750000000000004</v>
      </c>
      <c r="D36" s="142">
        <v>0.99848499946630664</v>
      </c>
    </row>
    <row r="37" spans="1:244" s="55" customFormat="1" x14ac:dyDescent="0.25">
      <c r="A37" s="44" t="s">
        <v>183</v>
      </c>
      <c r="B37" s="140"/>
      <c r="C37" s="140"/>
      <c r="D37" s="137"/>
    </row>
    <row r="38" spans="1:244" s="55" customFormat="1" x14ac:dyDescent="0.25">
      <c r="A38" s="42" t="s">
        <v>184</v>
      </c>
      <c r="B38" s="138">
        <v>0</v>
      </c>
      <c r="C38" s="138">
        <v>0</v>
      </c>
      <c r="D38" s="139">
        <v>0</v>
      </c>
    </row>
    <row r="39" spans="1:244" s="55" customFormat="1" x14ac:dyDescent="0.25">
      <c r="A39" s="42" t="s">
        <v>185</v>
      </c>
      <c r="B39" s="138">
        <v>0</v>
      </c>
      <c r="C39" s="138">
        <v>0</v>
      </c>
      <c r="D39" s="139">
        <v>0</v>
      </c>
    </row>
    <row r="40" spans="1:244" s="55" customFormat="1" x14ac:dyDescent="0.25">
      <c r="A40" s="48" t="s">
        <v>186</v>
      </c>
      <c r="B40" s="138">
        <v>0</v>
      </c>
      <c r="C40" s="138">
        <v>0</v>
      </c>
      <c r="D40" s="139">
        <v>0</v>
      </c>
    </row>
    <row r="41" spans="1:244" s="55" customFormat="1" x14ac:dyDescent="0.25">
      <c r="A41" s="48" t="s">
        <v>187</v>
      </c>
      <c r="B41" s="138">
        <v>0</v>
      </c>
      <c r="C41" s="138">
        <v>0</v>
      </c>
      <c r="D41" s="139">
        <v>0</v>
      </c>
    </row>
    <row r="42" spans="1:244" s="55" customFormat="1" x14ac:dyDescent="0.25">
      <c r="A42" s="53" t="s">
        <v>189</v>
      </c>
      <c r="B42" s="143">
        <v>0</v>
      </c>
      <c r="C42" s="143">
        <v>0</v>
      </c>
      <c r="D42" s="144">
        <v>0</v>
      </c>
      <c r="E42" s="58"/>
      <c r="F42" s="57"/>
      <c r="G42" s="57"/>
      <c r="H42" s="32"/>
      <c r="I42" s="58"/>
      <c r="J42" s="57"/>
      <c r="K42" s="57"/>
      <c r="L42" s="32"/>
      <c r="M42" s="58"/>
      <c r="N42" s="57"/>
      <c r="O42" s="57"/>
      <c r="P42" s="32"/>
      <c r="Q42" s="58"/>
      <c r="R42" s="57"/>
      <c r="S42" s="57"/>
      <c r="T42" s="32"/>
      <c r="U42" s="58"/>
      <c r="V42" s="57"/>
      <c r="W42" s="57"/>
      <c r="X42" s="32"/>
      <c r="Y42" s="58"/>
      <c r="Z42" s="57"/>
      <c r="AA42" s="57"/>
      <c r="AB42" s="32"/>
      <c r="AC42" s="58"/>
      <c r="AD42" s="57"/>
      <c r="AE42" s="57"/>
      <c r="AF42" s="32"/>
      <c r="AG42" s="58"/>
      <c r="AH42" s="57"/>
      <c r="AI42" s="57"/>
      <c r="AJ42" s="32"/>
      <c r="AK42" s="58"/>
      <c r="AL42" s="57"/>
      <c r="AM42" s="57"/>
      <c r="AN42" s="32"/>
      <c r="AO42" s="58"/>
      <c r="AP42" s="57"/>
      <c r="AQ42" s="57"/>
      <c r="AR42" s="32"/>
      <c r="AS42" s="58"/>
      <c r="AT42" s="57"/>
      <c r="AU42" s="57"/>
      <c r="AV42" s="32"/>
      <c r="AW42" s="58"/>
      <c r="AX42" s="57"/>
      <c r="AY42" s="57"/>
      <c r="AZ42" s="32"/>
      <c r="BA42" s="58"/>
      <c r="BB42" s="57"/>
      <c r="BC42" s="57"/>
      <c r="BD42" s="32"/>
      <c r="BE42" s="58"/>
      <c r="BF42" s="57"/>
      <c r="BG42" s="57"/>
      <c r="BH42" s="32"/>
      <c r="BI42" s="58"/>
      <c r="BJ42" s="57"/>
      <c r="BK42" s="57"/>
      <c r="BL42" s="32"/>
      <c r="BM42" s="58"/>
      <c r="BN42" s="57"/>
      <c r="BO42" s="57"/>
      <c r="BP42" s="32"/>
      <c r="BQ42" s="58"/>
      <c r="BR42" s="57"/>
      <c r="BS42" s="57"/>
      <c r="BT42" s="32"/>
      <c r="BU42" s="58"/>
      <c r="BV42" s="57"/>
      <c r="BW42" s="57"/>
      <c r="BX42" s="32"/>
      <c r="BY42" s="58"/>
      <c r="BZ42" s="57"/>
      <c r="CA42" s="57"/>
      <c r="CB42" s="32"/>
      <c r="CC42" s="58"/>
      <c r="CD42" s="57"/>
      <c r="CE42" s="57"/>
      <c r="CF42" s="32"/>
      <c r="CG42" s="58"/>
      <c r="CH42" s="57"/>
      <c r="CI42" s="57"/>
      <c r="CJ42" s="32"/>
      <c r="CK42" s="58"/>
      <c r="CL42" s="57"/>
      <c r="CM42" s="57"/>
      <c r="CN42" s="32"/>
      <c r="CO42" s="58"/>
      <c r="CP42" s="57"/>
      <c r="CQ42" s="57"/>
      <c r="CR42" s="32"/>
      <c r="CS42" s="58"/>
      <c r="CT42" s="57"/>
      <c r="CU42" s="57"/>
      <c r="CV42" s="32"/>
      <c r="CW42" s="58"/>
      <c r="CX42" s="57"/>
      <c r="CY42" s="57"/>
      <c r="CZ42" s="32"/>
      <c r="DA42" s="58"/>
      <c r="DB42" s="57"/>
      <c r="DC42" s="57"/>
      <c r="DD42" s="32"/>
      <c r="DE42" s="58"/>
      <c r="DF42" s="57"/>
      <c r="DG42" s="57"/>
      <c r="DH42" s="32"/>
      <c r="DI42" s="58"/>
      <c r="DJ42" s="57"/>
      <c r="DK42" s="57"/>
      <c r="DL42" s="32"/>
      <c r="DM42" s="58"/>
      <c r="DN42" s="57"/>
      <c r="DO42" s="57"/>
      <c r="DP42" s="32"/>
      <c r="DQ42" s="58"/>
      <c r="DR42" s="57"/>
      <c r="DS42" s="57"/>
      <c r="DT42" s="32"/>
      <c r="DU42" s="58"/>
      <c r="DV42" s="57"/>
      <c r="DW42" s="57"/>
      <c r="DX42" s="32"/>
      <c r="DY42" s="58"/>
      <c r="DZ42" s="57"/>
      <c r="EA42" s="57"/>
      <c r="EB42" s="32"/>
      <c r="EC42" s="58"/>
      <c r="ED42" s="57"/>
      <c r="EE42" s="57"/>
      <c r="EF42" s="32"/>
      <c r="EG42" s="58"/>
      <c r="EH42" s="57"/>
      <c r="EI42" s="57"/>
      <c r="EJ42" s="32"/>
      <c r="EK42" s="58"/>
      <c r="EL42" s="57"/>
      <c r="EM42" s="57"/>
      <c r="EN42" s="32"/>
      <c r="EO42" s="58"/>
      <c r="EP42" s="57"/>
      <c r="EQ42" s="57"/>
      <c r="ER42" s="32"/>
      <c r="ES42" s="58"/>
      <c r="ET42" s="57"/>
      <c r="EU42" s="57"/>
      <c r="EV42" s="32"/>
      <c r="EW42" s="58"/>
      <c r="EX42" s="57"/>
      <c r="EY42" s="57"/>
      <c r="EZ42" s="32"/>
      <c r="FA42" s="58"/>
      <c r="FB42" s="57"/>
      <c r="FC42" s="57"/>
      <c r="FD42" s="32"/>
      <c r="FE42" s="58"/>
      <c r="FF42" s="57"/>
      <c r="FG42" s="57"/>
      <c r="FH42" s="32"/>
      <c r="FI42" s="58"/>
      <c r="FJ42" s="57"/>
      <c r="FK42" s="57"/>
      <c r="FL42" s="32"/>
      <c r="FM42" s="58"/>
      <c r="FN42" s="57"/>
      <c r="FO42" s="57"/>
      <c r="FP42" s="32"/>
      <c r="FQ42" s="58"/>
      <c r="FR42" s="57"/>
      <c r="FS42" s="57"/>
      <c r="FT42" s="32"/>
      <c r="FU42" s="58"/>
      <c r="FV42" s="57"/>
      <c r="FW42" s="57"/>
      <c r="FX42" s="32"/>
      <c r="FY42" s="58"/>
      <c r="FZ42" s="57"/>
      <c r="GA42" s="57"/>
      <c r="GB42" s="32"/>
      <c r="GC42" s="58"/>
      <c r="GD42" s="57"/>
      <c r="GE42" s="57"/>
      <c r="GF42" s="32"/>
      <c r="GG42" s="58"/>
      <c r="GH42" s="57"/>
      <c r="GI42" s="57"/>
      <c r="GJ42" s="32"/>
      <c r="GK42" s="58"/>
      <c r="GL42" s="57"/>
      <c r="GM42" s="57"/>
      <c r="GN42" s="32"/>
      <c r="GO42" s="58"/>
      <c r="GP42" s="57"/>
      <c r="GQ42" s="57"/>
      <c r="GR42" s="32"/>
      <c r="GS42" s="58"/>
      <c r="GT42" s="57"/>
      <c r="GU42" s="57"/>
      <c r="GV42" s="32"/>
      <c r="GW42" s="58"/>
      <c r="GX42" s="57"/>
      <c r="GY42" s="57"/>
      <c r="GZ42" s="32"/>
      <c r="HA42" s="58"/>
      <c r="HB42" s="57"/>
      <c r="HC42" s="57"/>
      <c r="HD42" s="32"/>
      <c r="HE42" s="58"/>
      <c r="HF42" s="57"/>
      <c r="HG42" s="57"/>
      <c r="HH42" s="32"/>
      <c r="HI42" s="58"/>
      <c r="HJ42" s="57"/>
      <c r="HK42" s="57"/>
      <c r="HL42" s="32"/>
      <c r="HM42" s="58"/>
      <c r="HN42" s="57"/>
      <c r="HO42" s="57"/>
      <c r="HP42" s="32"/>
      <c r="HQ42" s="58"/>
      <c r="HR42" s="57"/>
      <c r="HS42" s="57"/>
      <c r="HT42" s="32"/>
      <c r="HU42" s="58"/>
      <c r="HV42" s="57"/>
      <c r="HW42" s="57"/>
      <c r="HX42" s="32"/>
      <c r="HY42" s="58"/>
      <c r="HZ42" s="57"/>
      <c r="IA42" s="57"/>
      <c r="IB42" s="32"/>
      <c r="IC42" s="58"/>
      <c r="ID42" s="57"/>
      <c r="IE42" s="57"/>
      <c r="IF42" s="32"/>
      <c r="IG42" s="58"/>
      <c r="IH42" s="57"/>
      <c r="II42" s="57"/>
      <c r="IJ42" s="32"/>
    </row>
    <row r="43" spans="1:244" s="55" customFormat="1" x14ac:dyDescent="0.25">
      <c r="A43" s="44" t="s">
        <v>190</v>
      </c>
      <c r="B43" s="140"/>
      <c r="C43" s="140"/>
      <c r="D43" s="137"/>
    </row>
    <row r="44" spans="1:244" s="55" customFormat="1" x14ac:dyDescent="0.25">
      <c r="A44" s="48" t="s">
        <v>272</v>
      </c>
      <c r="B44" s="138">
        <v>0</v>
      </c>
      <c r="C44" s="138">
        <v>0</v>
      </c>
      <c r="D44" s="139">
        <v>0</v>
      </c>
    </row>
    <row r="45" spans="1:244" s="55" customFormat="1" x14ac:dyDescent="0.25">
      <c r="A45" s="48" t="s">
        <v>192</v>
      </c>
      <c r="B45" s="138">
        <v>0</v>
      </c>
      <c r="C45" s="138">
        <v>0</v>
      </c>
      <c r="D45" s="139">
        <v>0</v>
      </c>
    </row>
    <row r="46" spans="1:244" s="55" customFormat="1" x14ac:dyDescent="0.25">
      <c r="A46" s="48" t="s">
        <v>193</v>
      </c>
      <c r="B46" s="138">
        <v>0</v>
      </c>
      <c r="C46" s="138">
        <v>0</v>
      </c>
      <c r="D46" s="139">
        <v>0</v>
      </c>
    </row>
    <row r="47" spans="1:244" s="55" customFormat="1" x14ac:dyDescent="0.25">
      <c r="A47" s="53" t="s">
        <v>194</v>
      </c>
      <c r="B47" s="143">
        <v>0</v>
      </c>
      <c r="C47" s="143">
        <v>0</v>
      </c>
      <c r="D47" s="144">
        <v>0</v>
      </c>
      <c r="E47" s="58"/>
      <c r="F47" s="57"/>
      <c r="G47" s="57"/>
      <c r="H47" s="32"/>
      <c r="I47" s="58"/>
      <c r="J47" s="57"/>
      <c r="K47" s="57"/>
      <c r="L47" s="32"/>
      <c r="M47" s="58"/>
      <c r="N47" s="57"/>
      <c r="O47" s="57"/>
      <c r="P47" s="32"/>
      <c r="Q47" s="58"/>
      <c r="R47" s="57"/>
      <c r="S47" s="57"/>
      <c r="T47" s="32"/>
      <c r="U47" s="58"/>
      <c r="V47" s="57"/>
      <c r="W47" s="57"/>
      <c r="X47" s="32"/>
      <c r="Y47" s="58"/>
      <c r="Z47" s="57"/>
      <c r="AA47" s="57"/>
      <c r="AB47" s="32"/>
      <c r="AC47" s="58"/>
      <c r="AD47" s="57"/>
      <c r="AE47" s="57"/>
      <c r="AF47" s="32"/>
      <c r="AG47" s="58"/>
      <c r="AH47" s="57"/>
      <c r="AI47" s="57"/>
      <c r="AJ47" s="32"/>
      <c r="AK47" s="58"/>
      <c r="AL47" s="57"/>
      <c r="AM47" s="57"/>
      <c r="AN47" s="32"/>
      <c r="AO47" s="58"/>
      <c r="AP47" s="57"/>
      <c r="AQ47" s="57"/>
      <c r="AR47" s="32"/>
      <c r="AS47" s="58"/>
      <c r="AT47" s="57"/>
      <c r="AU47" s="57"/>
      <c r="AV47" s="32"/>
      <c r="AW47" s="58"/>
      <c r="AX47" s="57"/>
      <c r="AY47" s="57"/>
      <c r="AZ47" s="32"/>
      <c r="BA47" s="58"/>
      <c r="BB47" s="57"/>
      <c r="BC47" s="57"/>
      <c r="BD47" s="32"/>
      <c r="BE47" s="58"/>
      <c r="BF47" s="57"/>
      <c r="BG47" s="57"/>
      <c r="BH47" s="32"/>
      <c r="BI47" s="58"/>
      <c r="BJ47" s="57"/>
      <c r="BK47" s="57"/>
      <c r="BL47" s="32"/>
      <c r="BM47" s="58"/>
      <c r="BN47" s="57"/>
      <c r="BO47" s="57"/>
      <c r="BP47" s="32"/>
      <c r="BQ47" s="58"/>
      <c r="BR47" s="57"/>
      <c r="BS47" s="57"/>
      <c r="BT47" s="32"/>
      <c r="BU47" s="58"/>
      <c r="BV47" s="57"/>
      <c r="BW47" s="57"/>
      <c r="BX47" s="32"/>
      <c r="BY47" s="58"/>
      <c r="BZ47" s="57"/>
      <c r="CA47" s="57"/>
      <c r="CB47" s="32"/>
      <c r="CC47" s="58"/>
      <c r="CD47" s="57"/>
      <c r="CE47" s="57"/>
      <c r="CF47" s="32"/>
      <c r="CG47" s="58"/>
      <c r="CH47" s="57"/>
      <c r="CI47" s="57"/>
      <c r="CJ47" s="32"/>
      <c r="CK47" s="58"/>
      <c r="CL47" s="57"/>
      <c r="CM47" s="57"/>
      <c r="CN47" s="32"/>
      <c r="CO47" s="58"/>
      <c r="CP47" s="57"/>
      <c r="CQ47" s="57"/>
      <c r="CR47" s="32"/>
      <c r="CS47" s="58"/>
      <c r="CT47" s="57"/>
      <c r="CU47" s="57"/>
      <c r="CV47" s="32"/>
      <c r="CW47" s="58"/>
      <c r="CX47" s="57"/>
      <c r="CY47" s="57"/>
      <c r="CZ47" s="32"/>
      <c r="DA47" s="58"/>
      <c r="DB47" s="57"/>
      <c r="DC47" s="57"/>
      <c r="DD47" s="32"/>
      <c r="DE47" s="58"/>
      <c r="DF47" s="57"/>
      <c r="DG47" s="57"/>
      <c r="DH47" s="32"/>
      <c r="DI47" s="58"/>
      <c r="DJ47" s="57"/>
      <c r="DK47" s="57"/>
      <c r="DL47" s="32"/>
      <c r="DM47" s="58"/>
      <c r="DN47" s="57"/>
      <c r="DO47" s="57"/>
      <c r="DP47" s="32"/>
      <c r="DQ47" s="58"/>
      <c r="DR47" s="57"/>
      <c r="DS47" s="57"/>
      <c r="DT47" s="32"/>
      <c r="DU47" s="58"/>
      <c r="DV47" s="57"/>
      <c r="DW47" s="57"/>
      <c r="DX47" s="32"/>
      <c r="DY47" s="58"/>
      <c r="DZ47" s="57"/>
      <c r="EA47" s="57"/>
      <c r="EB47" s="32"/>
      <c r="EC47" s="58"/>
      <c r="ED47" s="57"/>
      <c r="EE47" s="57"/>
      <c r="EF47" s="32"/>
      <c r="EG47" s="58"/>
      <c r="EH47" s="57"/>
      <c r="EI47" s="57"/>
      <c r="EJ47" s="32"/>
      <c r="EK47" s="58"/>
      <c r="EL47" s="57"/>
      <c r="EM47" s="57"/>
      <c r="EN47" s="32"/>
      <c r="EO47" s="58"/>
      <c r="EP47" s="57"/>
      <c r="EQ47" s="57"/>
      <c r="ER47" s="32"/>
      <c r="ES47" s="58"/>
      <c r="ET47" s="57"/>
      <c r="EU47" s="57"/>
      <c r="EV47" s="32"/>
      <c r="EW47" s="58"/>
      <c r="EX47" s="57"/>
      <c r="EY47" s="57"/>
      <c r="EZ47" s="32"/>
      <c r="FA47" s="58"/>
      <c r="FB47" s="57"/>
      <c r="FC47" s="57"/>
      <c r="FD47" s="32"/>
      <c r="FE47" s="58"/>
      <c r="FF47" s="57"/>
      <c r="FG47" s="57"/>
      <c r="FH47" s="32"/>
      <c r="FI47" s="58"/>
      <c r="FJ47" s="57"/>
      <c r="FK47" s="57"/>
      <c r="FL47" s="32"/>
      <c r="FM47" s="58"/>
      <c r="FN47" s="57"/>
      <c r="FO47" s="57"/>
      <c r="FP47" s="32"/>
      <c r="FQ47" s="58"/>
      <c r="FR47" s="57"/>
      <c r="FS47" s="57"/>
      <c r="FT47" s="32"/>
      <c r="FU47" s="58"/>
      <c r="FV47" s="57"/>
      <c r="FW47" s="57"/>
      <c r="FX47" s="32"/>
      <c r="FY47" s="58"/>
      <c r="FZ47" s="57"/>
      <c r="GA47" s="57"/>
      <c r="GB47" s="32"/>
      <c r="GC47" s="58"/>
      <c r="GD47" s="57"/>
      <c r="GE47" s="57"/>
      <c r="GF47" s="32"/>
      <c r="GG47" s="58"/>
      <c r="GH47" s="57"/>
      <c r="GI47" s="57"/>
      <c r="GJ47" s="32"/>
      <c r="GK47" s="58"/>
      <c r="GL47" s="57"/>
      <c r="GM47" s="57"/>
      <c r="GN47" s="32"/>
      <c r="GO47" s="58"/>
      <c r="GP47" s="57"/>
      <c r="GQ47" s="57"/>
      <c r="GR47" s="32"/>
      <c r="GS47" s="58"/>
      <c r="GT47" s="57"/>
      <c r="GU47" s="57"/>
      <c r="GV47" s="32"/>
      <c r="GW47" s="58"/>
      <c r="GX47" s="57"/>
      <c r="GY47" s="57"/>
      <c r="GZ47" s="32"/>
      <c r="HA47" s="58"/>
      <c r="HB47" s="57"/>
      <c r="HC47" s="57"/>
      <c r="HD47" s="32"/>
      <c r="HE47" s="58"/>
      <c r="HF47" s="57"/>
      <c r="HG47" s="57"/>
      <c r="HH47" s="32"/>
      <c r="HI47" s="58"/>
      <c r="HJ47" s="57"/>
      <c r="HK47" s="57"/>
      <c r="HL47" s="32"/>
      <c r="HM47" s="58"/>
      <c r="HN47" s="57"/>
      <c r="HO47" s="57"/>
      <c r="HP47" s="32"/>
      <c r="HQ47" s="58"/>
      <c r="HR47" s="57"/>
      <c r="HS47" s="57"/>
      <c r="HT47" s="32"/>
      <c r="HU47" s="58"/>
      <c r="HV47" s="57"/>
      <c r="HW47" s="57"/>
      <c r="HX47" s="32"/>
      <c r="HY47" s="58"/>
      <c r="HZ47" s="57"/>
      <c r="IA47" s="57"/>
      <c r="IB47" s="32"/>
      <c r="IC47" s="58"/>
      <c r="ID47" s="57"/>
      <c r="IE47" s="57"/>
      <c r="IF47" s="32"/>
      <c r="IG47" s="58"/>
      <c r="IH47" s="57"/>
      <c r="II47" s="57"/>
      <c r="IJ47" s="32"/>
    </row>
    <row r="48" spans="1:244" s="55" customFormat="1" x14ac:dyDescent="0.25">
      <c r="A48" s="59" t="s">
        <v>195</v>
      </c>
      <c r="B48" s="145">
        <v>0</v>
      </c>
      <c r="C48" s="145">
        <v>0</v>
      </c>
      <c r="D48" s="146">
        <v>0</v>
      </c>
      <c r="E48" s="57"/>
      <c r="F48" s="57"/>
      <c r="G48" s="58"/>
      <c r="H48" s="57"/>
      <c r="I48" s="57"/>
      <c r="J48" s="57"/>
      <c r="K48" s="58"/>
      <c r="L48" s="57"/>
      <c r="M48" s="57"/>
      <c r="N48" s="57"/>
      <c r="O48" s="58"/>
      <c r="P48" s="57"/>
      <c r="Q48" s="57"/>
      <c r="R48" s="57"/>
      <c r="S48" s="58"/>
      <c r="T48" s="57"/>
      <c r="U48" s="57"/>
      <c r="V48" s="57"/>
      <c r="W48" s="58"/>
      <c r="X48" s="57"/>
      <c r="Y48" s="57"/>
      <c r="Z48" s="57"/>
      <c r="AA48" s="58"/>
      <c r="AB48" s="57"/>
      <c r="AC48" s="57"/>
      <c r="AD48" s="57"/>
      <c r="AE48" s="58"/>
      <c r="AF48" s="57"/>
      <c r="AG48" s="57"/>
      <c r="AH48" s="57"/>
      <c r="AI48" s="58"/>
      <c r="AJ48" s="57"/>
      <c r="AK48" s="57"/>
      <c r="AL48" s="57"/>
      <c r="AM48" s="58"/>
      <c r="AN48" s="57"/>
      <c r="AO48" s="57"/>
      <c r="AP48" s="57"/>
      <c r="AQ48" s="58"/>
      <c r="AR48" s="57"/>
      <c r="AS48" s="57"/>
      <c r="AT48" s="57"/>
      <c r="AU48" s="58"/>
      <c r="AV48" s="57"/>
      <c r="AW48" s="57"/>
      <c r="AX48" s="57"/>
      <c r="AY48" s="58"/>
      <c r="AZ48" s="57"/>
      <c r="BA48" s="57"/>
      <c r="BB48" s="57"/>
      <c r="BC48" s="58"/>
      <c r="BD48" s="57"/>
      <c r="BE48" s="57"/>
      <c r="BF48" s="57"/>
      <c r="BG48" s="58"/>
      <c r="BH48" s="57"/>
      <c r="BI48" s="57"/>
      <c r="BJ48" s="57"/>
      <c r="BK48" s="58"/>
      <c r="BL48" s="57"/>
      <c r="BM48" s="57"/>
      <c r="BN48" s="57"/>
      <c r="BO48" s="58"/>
      <c r="BP48" s="57"/>
      <c r="BQ48" s="57"/>
      <c r="BR48" s="57"/>
      <c r="BS48" s="58"/>
      <c r="BT48" s="57"/>
      <c r="BU48" s="57"/>
      <c r="BV48" s="57"/>
      <c r="BW48" s="58"/>
      <c r="BX48" s="57"/>
      <c r="BY48" s="57"/>
      <c r="BZ48" s="57"/>
      <c r="CA48" s="58"/>
      <c r="CB48" s="57"/>
      <c r="CC48" s="57"/>
      <c r="CD48" s="57"/>
      <c r="CE48" s="58"/>
      <c r="CF48" s="57"/>
      <c r="CG48" s="57"/>
      <c r="CH48" s="57"/>
      <c r="CI48" s="58"/>
      <c r="CJ48" s="57"/>
      <c r="CK48" s="57"/>
      <c r="CL48" s="57"/>
      <c r="CM48" s="58"/>
      <c r="CN48" s="57"/>
      <c r="CO48" s="57"/>
      <c r="CP48" s="57"/>
      <c r="CQ48" s="58"/>
      <c r="CR48" s="57"/>
      <c r="CS48" s="57"/>
      <c r="CT48" s="57"/>
      <c r="CU48" s="58"/>
      <c r="CV48" s="57"/>
      <c r="CW48" s="57"/>
      <c r="CX48" s="57"/>
      <c r="CY48" s="58"/>
      <c r="CZ48" s="57"/>
      <c r="DA48" s="57"/>
      <c r="DB48" s="57"/>
      <c r="DC48" s="58"/>
      <c r="DD48" s="57"/>
      <c r="DE48" s="57"/>
      <c r="DF48" s="57"/>
      <c r="DG48" s="58"/>
      <c r="DH48" s="57"/>
      <c r="DI48" s="57"/>
      <c r="DJ48" s="57"/>
      <c r="DK48" s="58"/>
      <c r="DL48" s="57"/>
      <c r="DM48" s="57"/>
      <c r="DN48" s="57"/>
      <c r="DO48" s="58"/>
      <c r="DP48" s="57"/>
      <c r="DQ48" s="57"/>
      <c r="DR48" s="57"/>
      <c r="DS48" s="58"/>
      <c r="DT48" s="57"/>
      <c r="DU48" s="57"/>
      <c r="DV48" s="57"/>
      <c r="DW48" s="58"/>
      <c r="DX48" s="57"/>
      <c r="DY48" s="57"/>
      <c r="DZ48" s="57"/>
      <c r="EA48" s="58"/>
      <c r="EB48" s="57"/>
      <c r="EC48" s="57"/>
      <c r="ED48" s="57"/>
      <c r="EE48" s="58"/>
      <c r="EF48" s="57"/>
      <c r="EG48" s="57"/>
      <c r="EH48" s="57"/>
      <c r="EI48" s="58"/>
      <c r="EJ48" s="57"/>
      <c r="EK48" s="57"/>
      <c r="EL48" s="57"/>
      <c r="EM48" s="58"/>
      <c r="EN48" s="57"/>
      <c r="EO48" s="57"/>
      <c r="EP48" s="57"/>
      <c r="EQ48" s="58"/>
      <c r="ER48" s="57"/>
      <c r="ES48" s="57"/>
      <c r="ET48" s="57"/>
      <c r="EU48" s="58"/>
      <c r="EV48" s="57"/>
      <c r="EW48" s="57"/>
      <c r="EX48" s="57"/>
      <c r="EY48" s="58"/>
      <c r="EZ48" s="57"/>
      <c r="FA48" s="57"/>
      <c r="FB48" s="57"/>
      <c r="FC48" s="58"/>
      <c r="FD48" s="57"/>
      <c r="FE48" s="57"/>
      <c r="FF48" s="57"/>
      <c r="FG48" s="58"/>
      <c r="FH48" s="57"/>
      <c r="FI48" s="57"/>
      <c r="FJ48" s="57"/>
      <c r="FK48" s="58"/>
      <c r="FL48" s="57"/>
      <c r="FM48" s="57"/>
      <c r="FN48" s="57"/>
      <c r="FO48" s="58"/>
      <c r="FP48" s="57"/>
      <c r="FQ48" s="57"/>
      <c r="FR48" s="57"/>
      <c r="FS48" s="58"/>
      <c r="FT48" s="57"/>
      <c r="FU48" s="57"/>
      <c r="FV48" s="57"/>
      <c r="FW48" s="58"/>
      <c r="FX48" s="57"/>
      <c r="FY48" s="57"/>
      <c r="FZ48" s="57"/>
      <c r="GA48" s="58"/>
      <c r="GB48" s="57"/>
      <c r="GC48" s="57"/>
      <c r="GD48" s="57"/>
      <c r="GE48" s="58"/>
      <c r="GF48" s="57"/>
      <c r="GG48" s="57"/>
      <c r="GH48" s="57"/>
      <c r="GI48" s="58"/>
      <c r="GJ48" s="57"/>
      <c r="GK48" s="57"/>
      <c r="GL48" s="57"/>
      <c r="GM48" s="58"/>
      <c r="GN48" s="57"/>
      <c r="GO48" s="57"/>
      <c r="GP48" s="57"/>
      <c r="GQ48" s="58"/>
      <c r="GR48" s="57"/>
      <c r="GS48" s="57"/>
      <c r="GT48" s="57"/>
      <c r="GU48" s="58"/>
      <c r="GV48" s="57"/>
      <c r="GW48" s="57"/>
      <c r="GX48" s="57"/>
      <c r="GY48" s="58"/>
      <c r="GZ48" s="57"/>
      <c r="HA48" s="57"/>
      <c r="HB48" s="57"/>
      <c r="HC48" s="58"/>
      <c r="HD48" s="57"/>
      <c r="HE48" s="57"/>
      <c r="HF48" s="57"/>
      <c r="HG48" s="58"/>
      <c r="HH48" s="57"/>
      <c r="HI48" s="57"/>
      <c r="HJ48" s="57"/>
      <c r="HK48" s="58"/>
      <c r="HL48" s="57"/>
      <c r="HM48" s="57"/>
      <c r="HN48" s="57"/>
      <c r="HO48" s="58"/>
      <c r="HP48" s="57"/>
      <c r="HQ48" s="57"/>
      <c r="HR48" s="57"/>
      <c r="HS48" s="58"/>
      <c r="HT48" s="57"/>
      <c r="HU48" s="57"/>
      <c r="HV48" s="57"/>
      <c r="HW48" s="58"/>
      <c r="HX48" s="57"/>
      <c r="HY48" s="57"/>
      <c r="HZ48" s="57"/>
      <c r="IA48" s="58"/>
      <c r="IB48" s="57"/>
      <c r="IC48" s="57"/>
      <c r="ID48" s="57"/>
      <c r="IE48" s="58"/>
      <c r="IF48" s="57"/>
      <c r="IG48" s="57"/>
      <c r="IH48" s="57"/>
    </row>
    <row r="49" spans="1:244" s="56" customFormat="1" x14ac:dyDescent="0.25">
      <c r="A49" s="50" t="s">
        <v>196</v>
      </c>
      <c r="B49" s="141">
        <v>6959.7345742582893</v>
      </c>
      <c r="C49" s="141">
        <v>3.8750000000000004</v>
      </c>
      <c r="D49" s="142">
        <v>0.99848499946630664</v>
      </c>
    </row>
    <row r="50" spans="1:244" s="55" customFormat="1" x14ac:dyDescent="0.25">
      <c r="A50" s="44" t="s">
        <v>63</v>
      </c>
      <c r="B50" s="140"/>
      <c r="C50" s="140"/>
      <c r="D50" s="137"/>
    </row>
    <row r="51" spans="1:244" s="55" customFormat="1" x14ac:dyDescent="0.25">
      <c r="A51" s="42" t="s">
        <v>197</v>
      </c>
      <c r="B51" s="138">
        <v>0</v>
      </c>
      <c r="C51" s="138">
        <v>0</v>
      </c>
      <c r="D51" s="139">
        <v>0</v>
      </c>
    </row>
    <row r="52" spans="1:244" s="55" customFormat="1" x14ac:dyDescent="0.25">
      <c r="A52" s="42" t="s">
        <v>273</v>
      </c>
      <c r="B52" s="138">
        <v>10.56</v>
      </c>
      <c r="C52" s="138">
        <v>0.01</v>
      </c>
      <c r="D52" s="139">
        <v>1.5150005336931822E-3</v>
      </c>
    </row>
    <row r="53" spans="1:244" s="55" customFormat="1" x14ac:dyDescent="0.25">
      <c r="A53" s="53" t="s">
        <v>200</v>
      </c>
      <c r="B53" s="143">
        <v>10.56</v>
      </c>
      <c r="C53" s="143">
        <v>0.01</v>
      </c>
      <c r="D53" s="144">
        <v>1.5150005336931822E-3</v>
      </c>
      <c r="E53" s="58"/>
      <c r="F53" s="57"/>
      <c r="G53" s="57"/>
      <c r="H53" s="32"/>
      <c r="I53" s="58"/>
      <c r="J53" s="57"/>
      <c r="K53" s="57"/>
      <c r="L53" s="32"/>
      <c r="M53" s="58"/>
      <c r="N53" s="57"/>
      <c r="O53" s="57"/>
      <c r="P53" s="32"/>
      <c r="Q53" s="58"/>
      <c r="R53" s="57"/>
      <c r="S53" s="57"/>
      <c r="T53" s="32"/>
      <c r="U53" s="58"/>
      <c r="V53" s="57"/>
      <c r="W53" s="57"/>
      <c r="X53" s="32"/>
      <c r="Y53" s="58"/>
      <c r="Z53" s="57"/>
      <c r="AA53" s="57"/>
      <c r="AB53" s="32"/>
      <c r="AC53" s="58"/>
      <c r="AD53" s="57"/>
      <c r="AE53" s="57"/>
      <c r="AF53" s="32"/>
      <c r="AG53" s="58"/>
      <c r="AH53" s="57"/>
      <c r="AI53" s="57"/>
      <c r="AJ53" s="32"/>
      <c r="AK53" s="58"/>
      <c r="AL53" s="57"/>
      <c r="AM53" s="57"/>
      <c r="AN53" s="32"/>
      <c r="AO53" s="58"/>
      <c r="AP53" s="57"/>
      <c r="AQ53" s="57"/>
      <c r="AR53" s="32"/>
      <c r="AS53" s="58"/>
      <c r="AT53" s="57"/>
      <c r="AU53" s="57"/>
      <c r="AV53" s="32"/>
      <c r="AW53" s="58"/>
      <c r="AX53" s="57"/>
      <c r="AY53" s="57"/>
      <c r="AZ53" s="32"/>
      <c r="BA53" s="58"/>
      <c r="BB53" s="57"/>
      <c r="BC53" s="57"/>
      <c r="BD53" s="32"/>
      <c r="BE53" s="58"/>
      <c r="BF53" s="57"/>
      <c r="BG53" s="57"/>
      <c r="BH53" s="32"/>
      <c r="BI53" s="58"/>
      <c r="BJ53" s="57"/>
      <c r="BK53" s="57"/>
      <c r="BL53" s="32"/>
      <c r="BM53" s="58"/>
      <c r="BN53" s="57"/>
      <c r="BO53" s="57"/>
      <c r="BP53" s="32"/>
      <c r="BQ53" s="58"/>
      <c r="BR53" s="57"/>
      <c r="BS53" s="57"/>
      <c r="BT53" s="32"/>
      <c r="BU53" s="58"/>
      <c r="BV53" s="57"/>
      <c r="BW53" s="57"/>
      <c r="BX53" s="32"/>
      <c r="BY53" s="58"/>
      <c r="BZ53" s="57"/>
      <c r="CA53" s="57"/>
      <c r="CB53" s="32"/>
      <c r="CC53" s="58"/>
      <c r="CD53" s="57"/>
      <c r="CE53" s="57"/>
      <c r="CF53" s="32"/>
      <c r="CG53" s="58"/>
      <c r="CH53" s="57"/>
      <c r="CI53" s="57"/>
      <c r="CJ53" s="32"/>
      <c r="CK53" s="58"/>
      <c r="CL53" s="57"/>
      <c r="CM53" s="57"/>
      <c r="CN53" s="32"/>
      <c r="CO53" s="58"/>
      <c r="CP53" s="57"/>
      <c r="CQ53" s="57"/>
      <c r="CR53" s="32"/>
      <c r="CS53" s="58"/>
      <c r="CT53" s="57"/>
      <c r="CU53" s="57"/>
      <c r="CV53" s="32"/>
      <c r="CW53" s="58"/>
      <c r="CX53" s="57"/>
      <c r="CY53" s="57"/>
      <c r="CZ53" s="32"/>
      <c r="DA53" s="58"/>
      <c r="DB53" s="57"/>
      <c r="DC53" s="57"/>
      <c r="DD53" s="32"/>
      <c r="DE53" s="58"/>
      <c r="DF53" s="57"/>
      <c r="DG53" s="57"/>
      <c r="DH53" s="32"/>
      <c r="DI53" s="58"/>
      <c r="DJ53" s="57"/>
      <c r="DK53" s="57"/>
      <c r="DL53" s="32"/>
      <c r="DM53" s="58"/>
      <c r="DN53" s="57"/>
      <c r="DO53" s="57"/>
      <c r="DP53" s="32"/>
      <c r="DQ53" s="58"/>
      <c r="DR53" s="57"/>
      <c r="DS53" s="57"/>
      <c r="DT53" s="32"/>
      <c r="DU53" s="58"/>
      <c r="DV53" s="57"/>
      <c r="DW53" s="57"/>
      <c r="DX53" s="32"/>
      <c r="DY53" s="58"/>
      <c r="DZ53" s="57"/>
      <c r="EA53" s="57"/>
      <c r="EB53" s="32"/>
      <c r="EC53" s="58"/>
      <c r="ED53" s="57"/>
      <c r="EE53" s="57"/>
      <c r="EF53" s="32"/>
      <c r="EG53" s="58"/>
      <c r="EH53" s="57"/>
      <c r="EI53" s="57"/>
      <c r="EJ53" s="32"/>
      <c r="EK53" s="58"/>
      <c r="EL53" s="57"/>
      <c r="EM53" s="57"/>
      <c r="EN53" s="32"/>
      <c r="EO53" s="58"/>
      <c r="EP53" s="57"/>
      <c r="EQ53" s="57"/>
      <c r="ER53" s="32"/>
      <c r="ES53" s="58"/>
      <c r="ET53" s="57"/>
      <c r="EU53" s="57"/>
      <c r="EV53" s="32"/>
      <c r="EW53" s="58"/>
      <c r="EX53" s="57"/>
      <c r="EY53" s="57"/>
      <c r="EZ53" s="32"/>
      <c r="FA53" s="58"/>
      <c r="FB53" s="57"/>
      <c r="FC53" s="57"/>
      <c r="FD53" s="32"/>
      <c r="FE53" s="58"/>
      <c r="FF53" s="57"/>
      <c r="FG53" s="57"/>
      <c r="FH53" s="32"/>
      <c r="FI53" s="58"/>
      <c r="FJ53" s="57"/>
      <c r="FK53" s="57"/>
      <c r="FL53" s="32"/>
      <c r="FM53" s="58"/>
      <c r="FN53" s="57"/>
      <c r="FO53" s="57"/>
      <c r="FP53" s="32"/>
      <c r="FQ53" s="58"/>
      <c r="FR53" s="57"/>
      <c r="FS53" s="57"/>
      <c r="FT53" s="32"/>
      <c r="FU53" s="58"/>
      <c r="FV53" s="57"/>
      <c r="FW53" s="57"/>
      <c r="FX53" s="32"/>
      <c r="FY53" s="58"/>
      <c r="FZ53" s="57"/>
      <c r="GA53" s="57"/>
      <c r="GB53" s="32"/>
      <c r="GC53" s="58"/>
      <c r="GD53" s="57"/>
      <c r="GE53" s="57"/>
      <c r="GF53" s="32"/>
      <c r="GG53" s="58"/>
      <c r="GH53" s="57"/>
      <c r="GI53" s="57"/>
      <c r="GJ53" s="32"/>
      <c r="GK53" s="58"/>
      <c r="GL53" s="57"/>
      <c r="GM53" s="57"/>
      <c r="GN53" s="32"/>
      <c r="GO53" s="58"/>
      <c r="GP53" s="57"/>
      <c r="GQ53" s="57"/>
      <c r="GR53" s="32"/>
      <c r="GS53" s="58"/>
      <c r="GT53" s="57"/>
      <c r="GU53" s="57"/>
      <c r="GV53" s="32"/>
      <c r="GW53" s="58"/>
      <c r="GX53" s="57"/>
      <c r="GY53" s="57"/>
      <c r="GZ53" s="32"/>
      <c r="HA53" s="58"/>
      <c r="HB53" s="57"/>
      <c r="HC53" s="57"/>
      <c r="HD53" s="32"/>
      <c r="HE53" s="58"/>
      <c r="HF53" s="57"/>
      <c r="HG53" s="57"/>
      <c r="HH53" s="32"/>
      <c r="HI53" s="58"/>
      <c r="HJ53" s="57"/>
      <c r="HK53" s="57"/>
      <c r="HL53" s="32"/>
      <c r="HM53" s="58"/>
      <c r="HN53" s="57"/>
      <c r="HO53" s="57"/>
      <c r="HP53" s="32"/>
      <c r="HQ53" s="58"/>
      <c r="HR53" s="57"/>
      <c r="HS53" s="57"/>
      <c r="HT53" s="32"/>
      <c r="HU53" s="58"/>
      <c r="HV53" s="57"/>
      <c r="HW53" s="57"/>
      <c r="HX53" s="32"/>
      <c r="HY53" s="58"/>
      <c r="HZ53" s="57"/>
      <c r="IA53" s="57"/>
      <c r="IB53" s="32"/>
      <c r="IC53" s="58"/>
      <c r="ID53" s="57"/>
      <c r="IE53" s="57"/>
      <c r="IF53" s="32"/>
      <c r="IG53" s="58"/>
      <c r="IH53" s="57"/>
      <c r="II53" s="57"/>
      <c r="IJ53" s="32"/>
    </row>
    <row r="54" spans="1:244" s="31" customFormat="1" ht="13.5" thickBot="1" x14ac:dyDescent="0.3">
      <c r="A54" s="61" t="s">
        <v>201</v>
      </c>
      <c r="B54" s="147">
        <v>6970.2945742582897</v>
      </c>
      <c r="C54" s="147">
        <v>3.8850000000000002</v>
      </c>
      <c r="D54" s="148">
        <v>0.99999999999999978</v>
      </c>
    </row>
    <row r="55" spans="1:244" x14ac:dyDescent="0.25">
      <c r="A55" s="63" t="s">
        <v>68</v>
      </c>
      <c r="D55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I55"/>
  <sheetViews>
    <sheetView showGridLines="0" zoomScaleNormal="100" workbookViewId="0">
      <selection activeCell="I37" sqref="I37"/>
    </sheetView>
  </sheetViews>
  <sheetFormatPr defaultColWidth="13.140625" defaultRowHeight="12.75" x14ac:dyDescent="0.25"/>
  <cols>
    <col min="1" max="1" width="52.140625" style="10" customWidth="1"/>
    <col min="2" max="3" width="14.42578125" style="10" customWidth="1"/>
    <col min="4" max="4" width="9.85546875" style="10" customWidth="1"/>
    <col min="5" max="256" width="13.140625" style="10"/>
    <col min="257" max="257" width="52.140625" style="10" customWidth="1"/>
    <col min="258" max="259" width="14.42578125" style="10" customWidth="1"/>
    <col min="260" max="260" width="9.85546875" style="10" customWidth="1"/>
    <col min="261" max="512" width="13.140625" style="10"/>
    <col min="513" max="513" width="52.140625" style="10" customWidth="1"/>
    <col min="514" max="515" width="14.42578125" style="10" customWidth="1"/>
    <col min="516" max="516" width="9.85546875" style="10" customWidth="1"/>
    <col min="517" max="768" width="13.140625" style="10"/>
    <col min="769" max="769" width="52.140625" style="10" customWidth="1"/>
    <col min="770" max="771" width="14.42578125" style="10" customWidth="1"/>
    <col min="772" max="772" width="9.85546875" style="10" customWidth="1"/>
    <col min="773" max="1024" width="13.140625" style="10"/>
    <col min="1025" max="1025" width="52.140625" style="10" customWidth="1"/>
    <col min="1026" max="1027" width="14.42578125" style="10" customWidth="1"/>
    <col min="1028" max="1028" width="9.85546875" style="10" customWidth="1"/>
    <col min="1029" max="1280" width="13.140625" style="10"/>
    <col min="1281" max="1281" width="52.140625" style="10" customWidth="1"/>
    <col min="1282" max="1283" width="14.42578125" style="10" customWidth="1"/>
    <col min="1284" max="1284" width="9.85546875" style="10" customWidth="1"/>
    <col min="1285" max="1536" width="13.140625" style="10"/>
    <col min="1537" max="1537" width="52.140625" style="10" customWidth="1"/>
    <col min="1538" max="1539" width="14.42578125" style="10" customWidth="1"/>
    <col min="1540" max="1540" width="9.85546875" style="10" customWidth="1"/>
    <col min="1541" max="1792" width="13.140625" style="10"/>
    <col min="1793" max="1793" width="52.140625" style="10" customWidth="1"/>
    <col min="1794" max="1795" width="14.42578125" style="10" customWidth="1"/>
    <col min="1796" max="1796" width="9.85546875" style="10" customWidth="1"/>
    <col min="1797" max="2048" width="13.140625" style="10"/>
    <col min="2049" max="2049" width="52.140625" style="10" customWidth="1"/>
    <col min="2050" max="2051" width="14.42578125" style="10" customWidth="1"/>
    <col min="2052" max="2052" width="9.85546875" style="10" customWidth="1"/>
    <col min="2053" max="2304" width="13.140625" style="10"/>
    <col min="2305" max="2305" width="52.140625" style="10" customWidth="1"/>
    <col min="2306" max="2307" width="14.42578125" style="10" customWidth="1"/>
    <col min="2308" max="2308" width="9.85546875" style="10" customWidth="1"/>
    <col min="2309" max="2560" width="13.140625" style="10"/>
    <col min="2561" max="2561" width="52.140625" style="10" customWidth="1"/>
    <col min="2562" max="2563" width="14.42578125" style="10" customWidth="1"/>
    <col min="2564" max="2564" width="9.85546875" style="10" customWidth="1"/>
    <col min="2565" max="2816" width="13.140625" style="10"/>
    <col min="2817" max="2817" width="52.140625" style="10" customWidth="1"/>
    <col min="2818" max="2819" width="14.42578125" style="10" customWidth="1"/>
    <col min="2820" max="2820" width="9.85546875" style="10" customWidth="1"/>
    <col min="2821" max="3072" width="13.140625" style="10"/>
    <col min="3073" max="3073" width="52.140625" style="10" customWidth="1"/>
    <col min="3074" max="3075" width="14.42578125" style="10" customWidth="1"/>
    <col min="3076" max="3076" width="9.85546875" style="10" customWidth="1"/>
    <col min="3077" max="3328" width="13.140625" style="10"/>
    <col min="3329" max="3329" width="52.140625" style="10" customWidth="1"/>
    <col min="3330" max="3331" width="14.42578125" style="10" customWidth="1"/>
    <col min="3332" max="3332" width="9.85546875" style="10" customWidth="1"/>
    <col min="3333" max="3584" width="13.140625" style="10"/>
    <col min="3585" max="3585" width="52.140625" style="10" customWidth="1"/>
    <col min="3586" max="3587" width="14.42578125" style="10" customWidth="1"/>
    <col min="3588" max="3588" width="9.85546875" style="10" customWidth="1"/>
    <col min="3589" max="3840" width="13.140625" style="10"/>
    <col min="3841" max="3841" width="52.140625" style="10" customWidth="1"/>
    <col min="3842" max="3843" width="14.42578125" style="10" customWidth="1"/>
    <col min="3844" max="3844" width="9.85546875" style="10" customWidth="1"/>
    <col min="3845" max="4096" width="13.140625" style="10"/>
    <col min="4097" max="4097" width="52.140625" style="10" customWidth="1"/>
    <col min="4098" max="4099" width="14.42578125" style="10" customWidth="1"/>
    <col min="4100" max="4100" width="9.85546875" style="10" customWidth="1"/>
    <col min="4101" max="4352" width="13.140625" style="10"/>
    <col min="4353" max="4353" width="52.140625" style="10" customWidth="1"/>
    <col min="4354" max="4355" width="14.42578125" style="10" customWidth="1"/>
    <col min="4356" max="4356" width="9.85546875" style="10" customWidth="1"/>
    <col min="4357" max="4608" width="13.140625" style="10"/>
    <col min="4609" max="4609" width="52.140625" style="10" customWidth="1"/>
    <col min="4610" max="4611" width="14.42578125" style="10" customWidth="1"/>
    <col min="4612" max="4612" width="9.85546875" style="10" customWidth="1"/>
    <col min="4613" max="4864" width="13.140625" style="10"/>
    <col min="4865" max="4865" width="52.140625" style="10" customWidth="1"/>
    <col min="4866" max="4867" width="14.42578125" style="10" customWidth="1"/>
    <col min="4868" max="4868" width="9.85546875" style="10" customWidth="1"/>
    <col min="4869" max="5120" width="13.140625" style="10"/>
    <col min="5121" max="5121" width="52.140625" style="10" customWidth="1"/>
    <col min="5122" max="5123" width="14.42578125" style="10" customWidth="1"/>
    <col min="5124" max="5124" width="9.85546875" style="10" customWidth="1"/>
    <col min="5125" max="5376" width="13.140625" style="10"/>
    <col min="5377" max="5377" width="52.140625" style="10" customWidth="1"/>
    <col min="5378" max="5379" width="14.42578125" style="10" customWidth="1"/>
    <col min="5380" max="5380" width="9.85546875" style="10" customWidth="1"/>
    <col min="5381" max="5632" width="13.140625" style="10"/>
    <col min="5633" max="5633" width="52.140625" style="10" customWidth="1"/>
    <col min="5634" max="5635" width="14.42578125" style="10" customWidth="1"/>
    <col min="5636" max="5636" width="9.85546875" style="10" customWidth="1"/>
    <col min="5637" max="5888" width="13.140625" style="10"/>
    <col min="5889" max="5889" width="52.140625" style="10" customWidth="1"/>
    <col min="5890" max="5891" width="14.42578125" style="10" customWidth="1"/>
    <col min="5892" max="5892" width="9.85546875" style="10" customWidth="1"/>
    <col min="5893" max="6144" width="13.140625" style="10"/>
    <col min="6145" max="6145" width="52.140625" style="10" customWidth="1"/>
    <col min="6146" max="6147" width="14.42578125" style="10" customWidth="1"/>
    <col min="6148" max="6148" width="9.85546875" style="10" customWidth="1"/>
    <col min="6149" max="6400" width="13.140625" style="10"/>
    <col min="6401" max="6401" width="52.140625" style="10" customWidth="1"/>
    <col min="6402" max="6403" width="14.42578125" style="10" customWidth="1"/>
    <col min="6404" max="6404" width="9.85546875" style="10" customWidth="1"/>
    <col min="6405" max="6656" width="13.140625" style="10"/>
    <col min="6657" max="6657" width="52.140625" style="10" customWidth="1"/>
    <col min="6658" max="6659" width="14.42578125" style="10" customWidth="1"/>
    <col min="6660" max="6660" width="9.85546875" style="10" customWidth="1"/>
    <col min="6661" max="6912" width="13.140625" style="10"/>
    <col min="6913" max="6913" width="52.140625" style="10" customWidth="1"/>
    <col min="6914" max="6915" width="14.42578125" style="10" customWidth="1"/>
    <col min="6916" max="6916" width="9.85546875" style="10" customWidth="1"/>
    <col min="6917" max="7168" width="13.140625" style="10"/>
    <col min="7169" max="7169" width="52.140625" style="10" customWidth="1"/>
    <col min="7170" max="7171" width="14.42578125" style="10" customWidth="1"/>
    <col min="7172" max="7172" width="9.85546875" style="10" customWidth="1"/>
    <col min="7173" max="7424" width="13.140625" style="10"/>
    <col min="7425" max="7425" width="52.140625" style="10" customWidth="1"/>
    <col min="7426" max="7427" width="14.42578125" style="10" customWidth="1"/>
    <col min="7428" max="7428" width="9.85546875" style="10" customWidth="1"/>
    <col min="7429" max="7680" width="13.140625" style="10"/>
    <col min="7681" max="7681" width="52.140625" style="10" customWidth="1"/>
    <col min="7682" max="7683" width="14.42578125" style="10" customWidth="1"/>
    <col min="7684" max="7684" width="9.85546875" style="10" customWidth="1"/>
    <col min="7685" max="7936" width="13.140625" style="10"/>
    <col min="7937" max="7937" width="52.140625" style="10" customWidth="1"/>
    <col min="7938" max="7939" width="14.42578125" style="10" customWidth="1"/>
    <col min="7940" max="7940" width="9.85546875" style="10" customWidth="1"/>
    <col min="7941" max="8192" width="13.140625" style="10"/>
    <col min="8193" max="8193" width="52.140625" style="10" customWidth="1"/>
    <col min="8194" max="8195" width="14.42578125" style="10" customWidth="1"/>
    <col min="8196" max="8196" width="9.85546875" style="10" customWidth="1"/>
    <col min="8197" max="8448" width="13.140625" style="10"/>
    <col min="8449" max="8449" width="52.140625" style="10" customWidth="1"/>
    <col min="8450" max="8451" width="14.42578125" style="10" customWidth="1"/>
    <col min="8452" max="8452" width="9.85546875" style="10" customWidth="1"/>
    <col min="8453" max="8704" width="13.140625" style="10"/>
    <col min="8705" max="8705" width="52.140625" style="10" customWidth="1"/>
    <col min="8706" max="8707" width="14.42578125" style="10" customWidth="1"/>
    <col min="8708" max="8708" width="9.85546875" style="10" customWidth="1"/>
    <col min="8709" max="8960" width="13.140625" style="10"/>
    <col min="8961" max="8961" width="52.140625" style="10" customWidth="1"/>
    <col min="8962" max="8963" width="14.42578125" style="10" customWidth="1"/>
    <col min="8964" max="8964" width="9.85546875" style="10" customWidth="1"/>
    <col min="8965" max="9216" width="13.140625" style="10"/>
    <col min="9217" max="9217" width="52.140625" style="10" customWidth="1"/>
    <col min="9218" max="9219" width="14.42578125" style="10" customWidth="1"/>
    <col min="9220" max="9220" width="9.85546875" style="10" customWidth="1"/>
    <col min="9221" max="9472" width="13.140625" style="10"/>
    <col min="9473" max="9473" width="52.140625" style="10" customWidth="1"/>
    <col min="9474" max="9475" width="14.42578125" style="10" customWidth="1"/>
    <col min="9476" max="9476" width="9.85546875" style="10" customWidth="1"/>
    <col min="9477" max="9728" width="13.140625" style="10"/>
    <col min="9729" max="9729" width="52.140625" style="10" customWidth="1"/>
    <col min="9730" max="9731" width="14.42578125" style="10" customWidth="1"/>
    <col min="9732" max="9732" width="9.85546875" style="10" customWidth="1"/>
    <col min="9733" max="9984" width="13.140625" style="10"/>
    <col min="9985" max="9985" width="52.140625" style="10" customWidth="1"/>
    <col min="9986" max="9987" width="14.42578125" style="10" customWidth="1"/>
    <col min="9988" max="9988" width="9.85546875" style="10" customWidth="1"/>
    <col min="9989" max="10240" width="13.140625" style="10"/>
    <col min="10241" max="10241" width="52.140625" style="10" customWidth="1"/>
    <col min="10242" max="10243" width="14.42578125" style="10" customWidth="1"/>
    <col min="10244" max="10244" width="9.85546875" style="10" customWidth="1"/>
    <col min="10245" max="10496" width="13.140625" style="10"/>
    <col min="10497" max="10497" width="52.140625" style="10" customWidth="1"/>
    <col min="10498" max="10499" width="14.42578125" style="10" customWidth="1"/>
    <col min="10500" max="10500" width="9.85546875" style="10" customWidth="1"/>
    <col min="10501" max="10752" width="13.140625" style="10"/>
    <col min="10753" max="10753" width="52.140625" style="10" customWidth="1"/>
    <col min="10754" max="10755" width="14.42578125" style="10" customWidth="1"/>
    <col min="10756" max="10756" width="9.85546875" style="10" customWidth="1"/>
    <col min="10757" max="11008" width="13.140625" style="10"/>
    <col min="11009" max="11009" width="52.140625" style="10" customWidth="1"/>
    <col min="11010" max="11011" width="14.42578125" style="10" customWidth="1"/>
    <col min="11012" max="11012" width="9.85546875" style="10" customWidth="1"/>
    <col min="11013" max="11264" width="13.140625" style="10"/>
    <col min="11265" max="11265" width="52.140625" style="10" customWidth="1"/>
    <col min="11266" max="11267" width="14.42578125" style="10" customWidth="1"/>
    <col min="11268" max="11268" width="9.85546875" style="10" customWidth="1"/>
    <col min="11269" max="11520" width="13.140625" style="10"/>
    <col min="11521" max="11521" width="52.140625" style="10" customWidth="1"/>
    <col min="11522" max="11523" width="14.42578125" style="10" customWidth="1"/>
    <col min="11524" max="11524" width="9.85546875" style="10" customWidth="1"/>
    <col min="11525" max="11776" width="13.140625" style="10"/>
    <col min="11777" max="11777" width="52.140625" style="10" customWidth="1"/>
    <col min="11778" max="11779" width="14.42578125" style="10" customWidth="1"/>
    <col min="11780" max="11780" width="9.85546875" style="10" customWidth="1"/>
    <col min="11781" max="12032" width="13.140625" style="10"/>
    <col min="12033" max="12033" width="52.140625" style="10" customWidth="1"/>
    <col min="12034" max="12035" width="14.42578125" style="10" customWidth="1"/>
    <col min="12036" max="12036" width="9.85546875" style="10" customWidth="1"/>
    <col min="12037" max="12288" width="13.140625" style="10"/>
    <col min="12289" max="12289" width="52.140625" style="10" customWidth="1"/>
    <col min="12290" max="12291" width="14.42578125" style="10" customWidth="1"/>
    <col min="12292" max="12292" width="9.85546875" style="10" customWidth="1"/>
    <col min="12293" max="12544" width="13.140625" style="10"/>
    <col min="12545" max="12545" width="52.140625" style="10" customWidth="1"/>
    <col min="12546" max="12547" width="14.42578125" style="10" customWidth="1"/>
    <col min="12548" max="12548" width="9.85546875" style="10" customWidth="1"/>
    <col min="12549" max="12800" width="13.140625" style="10"/>
    <col min="12801" max="12801" width="52.140625" style="10" customWidth="1"/>
    <col min="12802" max="12803" width="14.42578125" style="10" customWidth="1"/>
    <col min="12804" max="12804" width="9.85546875" style="10" customWidth="1"/>
    <col min="12805" max="13056" width="13.140625" style="10"/>
    <col min="13057" max="13057" width="52.140625" style="10" customWidth="1"/>
    <col min="13058" max="13059" width="14.42578125" style="10" customWidth="1"/>
    <col min="13060" max="13060" width="9.85546875" style="10" customWidth="1"/>
    <col min="13061" max="13312" width="13.140625" style="10"/>
    <col min="13313" max="13313" width="52.140625" style="10" customWidth="1"/>
    <col min="13314" max="13315" width="14.42578125" style="10" customWidth="1"/>
    <col min="13316" max="13316" width="9.85546875" style="10" customWidth="1"/>
    <col min="13317" max="13568" width="13.140625" style="10"/>
    <col min="13569" max="13569" width="52.140625" style="10" customWidth="1"/>
    <col min="13570" max="13571" width="14.42578125" style="10" customWidth="1"/>
    <col min="13572" max="13572" width="9.85546875" style="10" customWidth="1"/>
    <col min="13573" max="13824" width="13.140625" style="10"/>
    <col min="13825" max="13825" width="52.140625" style="10" customWidth="1"/>
    <col min="13826" max="13827" width="14.42578125" style="10" customWidth="1"/>
    <col min="13828" max="13828" width="9.85546875" style="10" customWidth="1"/>
    <col min="13829" max="14080" width="13.140625" style="10"/>
    <col min="14081" max="14081" width="52.140625" style="10" customWidth="1"/>
    <col min="14082" max="14083" width="14.42578125" style="10" customWidth="1"/>
    <col min="14084" max="14084" width="9.85546875" style="10" customWidth="1"/>
    <col min="14085" max="14336" width="13.140625" style="10"/>
    <col min="14337" max="14337" width="52.140625" style="10" customWidth="1"/>
    <col min="14338" max="14339" width="14.42578125" style="10" customWidth="1"/>
    <col min="14340" max="14340" width="9.85546875" style="10" customWidth="1"/>
    <col min="14341" max="14592" width="13.140625" style="10"/>
    <col min="14593" max="14593" width="52.140625" style="10" customWidth="1"/>
    <col min="14594" max="14595" width="14.42578125" style="10" customWidth="1"/>
    <col min="14596" max="14596" width="9.85546875" style="10" customWidth="1"/>
    <col min="14597" max="14848" width="13.140625" style="10"/>
    <col min="14849" max="14849" width="52.140625" style="10" customWidth="1"/>
    <col min="14850" max="14851" width="14.42578125" style="10" customWidth="1"/>
    <col min="14852" max="14852" width="9.85546875" style="10" customWidth="1"/>
    <col min="14853" max="15104" width="13.140625" style="10"/>
    <col min="15105" max="15105" width="52.140625" style="10" customWidth="1"/>
    <col min="15106" max="15107" width="14.42578125" style="10" customWidth="1"/>
    <col min="15108" max="15108" width="9.85546875" style="10" customWidth="1"/>
    <col min="15109" max="15360" width="13.140625" style="10"/>
    <col min="15361" max="15361" width="52.140625" style="10" customWidth="1"/>
    <col min="15362" max="15363" width="14.42578125" style="10" customWidth="1"/>
    <col min="15364" max="15364" width="9.85546875" style="10" customWidth="1"/>
    <col min="15365" max="15616" width="13.140625" style="10"/>
    <col min="15617" max="15617" width="52.140625" style="10" customWidth="1"/>
    <col min="15618" max="15619" width="14.42578125" style="10" customWidth="1"/>
    <col min="15620" max="15620" width="9.85546875" style="10" customWidth="1"/>
    <col min="15621" max="15872" width="13.140625" style="10"/>
    <col min="15873" max="15873" width="52.140625" style="10" customWidth="1"/>
    <col min="15874" max="15875" width="14.42578125" style="10" customWidth="1"/>
    <col min="15876" max="15876" width="9.85546875" style="10" customWidth="1"/>
    <col min="15877" max="16128" width="13.140625" style="10"/>
    <col min="16129" max="16129" width="52.140625" style="10" customWidth="1"/>
    <col min="16130" max="16131" width="14.42578125" style="10" customWidth="1"/>
    <col min="16132" max="16132" width="9.85546875" style="10" customWidth="1"/>
    <col min="16133" max="16384" width="13.140625" style="10"/>
  </cols>
  <sheetData>
    <row r="1" spans="1:4" x14ac:dyDescent="0.25">
      <c r="A1" s="41" t="s">
        <v>243</v>
      </c>
      <c r="B1" s="9"/>
      <c r="C1" s="9"/>
      <c r="D1" s="9"/>
    </row>
    <row r="2" spans="1:4" x14ac:dyDescent="0.25">
      <c r="A2" s="41" t="s">
        <v>387</v>
      </c>
      <c r="B2" s="9"/>
      <c r="C2" s="9"/>
      <c r="D2" s="9"/>
    </row>
    <row r="3" spans="1:4" x14ac:dyDescent="0.25">
      <c r="A3" s="41" t="s">
        <v>388</v>
      </c>
      <c r="B3" s="9"/>
      <c r="C3" s="9"/>
      <c r="D3" s="9"/>
    </row>
    <row r="4" spans="1:4" x14ac:dyDescent="0.25">
      <c r="A4" s="41" t="s">
        <v>389</v>
      </c>
      <c r="B4" s="9"/>
      <c r="C4" s="9"/>
      <c r="D4" s="9"/>
    </row>
    <row r="5" spans="1:4" ht="13.5" thickBot="1" x14ac:dyDescent="0.3">
      <c r="A5" s="11" t="s">
        <v>145</v>
      </c>
      <c r="B5" s="64">
        <v>2000</v>
      </c>
      <c r="C5" s="42" t="s">
        <v>146</v>
      </c>
    </row>
    <row r="6" spans="1:4" x14ac:dyDescent="0.25">
      <c r="A6" s="14"/>
      <c r="B6" s="65" t="s">
        <v>147</v>
      </c>
      <c r="C6" s="16" t="s">
        <v>148</v>
      </c>
      <c r="D6" s="43" t="s">
        <v>149</v>
      </c>
    </row>
    <row r="7" spans="1:4" x14ac:dyDescent="0.25">
      <c r="A7" s="44" t="s">
        <v>9</v>
      </c>
      <c r="D7" s="45" t="s">
        <v>150</v>
      </c>
    </row>
    <row r="8" spans="1:4" ht="13.5" thickBot="1" x14ac:dyDescent="0.3">
      <c r="A8" s="20"/>
      <c r="B8" s="46" t="s">
        <v>151</v>
      </c>
      <c r="C8" s="46" t="s">
        <v>152</v>
      </c>
      <c r="D8" s="47" t="s">
        <v>153</v>
      </c>
    </row>
    <row r="9" spans="1:4" x14ac:dyDescent="0.25">
      <c r="A9" s="44" t="s">
        <v>154</v>
      </c>
      <c r="B9" s="49"/>
    </row>
    <row r="10" spans="1:4" x14ac:dyDescent="0.25">
      <c r="A10" s="48" t="s">
        <v>155</v>
      </c>
      <c r="B10" s="138">
        <v>0</v>
      </c>
      <c r="C10" s="138">
        <v>0</v>
      </c>
      <c r="D10" s="139">
        <v>0</v>
      </c>
    </row>
    <row r="11" spans="1:4" x14ac:dyDescent="0.25">
      <c r="A11" s="48" t="s">
        <v>156</v>
      </c>
      <c r="B11" s="140">
        <v>0</v>
      </c>
      <c r="C11" s="140">
        <v>0</v>
      </c>
      <c r="D11" s="139">
        <v>0</v>
      </c>
    </row>
    <row r="12" spans="1:4" x14ac:dyDescent="0.25">
      <c r="A12" s="48" t="s">
        <v>157</v>
      </c>
      <c r="B12" s="138">
        <v>0</v>
      </c>
      <c r="C12" s="138">
        <v>0</v>
      </c>
      <c r="D12" s="139">
        <v>0</v>
      </c>
    </row>
    <row r="13" spans="1:4" x14ac:dyDescent="0.25">
      <c r="A13" s="48" t="s">
        <v>158</v>
      </c>
      <c r="B13" s="138">
        <v>0</v>
      </c>
      <c r="C13" s="138">
        <v>0</v>
      </c>
      <c r="D13" s="139">
        <v>0</v>
      </c>
    </row>
    <row r="14" spans="1:4" x14ac:dyDescent="0.25">
      <c r="A14" s="48" t="s">
        <v>159</v>
      </c>
      <c r="B14" s="138">
        <v>0</v>
      </c>
      <c r="C14" s="138">
        <v>0</v>
      </c>
      <c r="D14" s="139">
        <v>0</v>
      </c>
    </row>
    <row r="15" spans="1:4" x14ac:dyDescent="0.25">
      <c r="A15" s="42" t="s">
        <v>265</v>
      </c>
      <c r="B15" s="138">
        <v>5635</v>
      </c>
      <c r="C15" s="138">
        <v>2.8299999999999996</v>
      </c>
      <c r="D15" s="139">
        <v>0.80367696834879876</v>
      </c>
    </row>
    <row r="16" spans="1:4" x14ac:dyDescent="0.25">
      <c r="A16" s="42" t="s">
        <v>266</v>
      </c>
      <c r="B16" s="138">
        <v>132</v>
      </c>
      <c r="C16" s="138">
        <v>6.6000000000000003E-2</v>
      </c>
      <c r="D16" s="139">
        <v>1.882615081136494E-2</v>
      </c>
    </row>
    <row r="17" spans="1:4" x14ac:dyDescent="0.25">
      <c r="A17" s="42" t="s">
        <v>390</v>
      </c>
      <c r="B17" s="138">
        <v>660</v>
      </c>
      <c r="C17" s="138">
        <v>0.33</v>
      </c>
      <c r="D17" s="139">
        <v>9.4130754056824695E-2</v>
      </c>
    </row>
    <row r="18" spans="1:4" x14ac:dyDescent="0.25">
      <c r="A18" s="42" t="s">
        <v>252</v>
      </c>
      <c r="B18" s="138">
        <v>0</v>
      </c>
      <c r="C18" s="138">
        <v>0</v>
      </c>
      <c r="D18" s="139">
        <v>0</v>
      </c>
    </row>
    <row r="19" spans="1:4" x14ac:dyDescent="0.25">
      <c r="A19" s="42" t="s">
        <v>253</v>
      </c>
      <c r="B19" s="138">
        <v>0</v>
      </c>
      <c r="C19" s="138">
        <v>0</v>
      </c>
      <c r="D19" s="139">
        <v>0</v>
      </c>
    </row>
    <row r="20" spans="1:4" x14ac:dyDescent="0.25">
      <c r="A20" s="42" t="s">
        <v>254</v>
      </c>
      <c r="B20" s="138">
        <v>321.35000000000002</v>
      </c>
      <c r="C20" s="138">
        <v>0.16</v>
      </c>
      <c r="D20" s="139">
        <v>4.5831693660849424E-2</v>
      </c>
    </row>
    <row r="21" spans="1:4" x14ac:dyDescent="0.25">
      <c r="A21" s="42" t="s">
        <v>255</v>
      </c>
      <c r="B21" s="138">
        <v>0</v>
      </c>
      <c r="C21" s="138">
        <v>0</v>
      </c>
      <c r="D21" s="139">
        <v>0</v>
      </c>
    </row>
    <row r="22" spans="1:4" x14ac:dyDescent="0.25">
      <c r="A22" s="50" t="s">
        <v>169</v>
      </c>
      <c r="B22" s="141">
        <v>6748.35</v>
      </c>
      <c r="C22" s="141">
        <v>3.3859999999999997</v>
      </c>
      <c r="D22" s="142">
        <v>0.9624655668778378</v>
      </c>
    </row>
    <row r="23" spans="1:4" x14ac:dyDescent="0.25">
      <c r="A23" s="52" t="s">
        <v>170</v>
      </c>
      <c r="B23" s="140"/>
      <c r="C23" s="140"/>
      <c r="D23" s="137"/>
    </row>
    <row r="24" spans="1:4" x14ac:dyDescent="0.25">
      <c r="A24" s="48" t="s">
        <v>171</v>
      </c>
      <c r="B24" s="138">
        <v>0</v>
      </c>
      <c r="C24" s="138">
        <v>0</v>
      </c>
      <c r="D24" s="139">
        <v>0</v>
      </c>
    </row>
    <row r="25" spans="1:4" x14ac:dyDescent="0.25">
      <c r="A25" s="48" t="s">
        <v>172</v>
      </c>
      <c r="B25" s="138">
        <v>0</v>
      </c>
      <c r="C25" s="138">
        <v>0</v>
      </c>
      <c r="D25" s="139">
        <v>0</v>
      </c>
    </row>
    <row r="26" spans="1:4" x14ac:dyDescent="0.25">
      <c r="A26" s="48" t="s">
        <v>173</v>
      </c>
      <c r="B26" s="138">
        <v>0</v>
      </c>
      <c r="C26" s="138">
        <v>0</v>
      </c>
      <c r="D26" s="139">
        <v>0</v>
      </c>
    </row>
    <row r="27" spans="1:4" x14ac:dyDescent="0.25">
      <c r="A27" s="48" t="s">
        <v>174</v>
      </c>
      <c r="B27" s="138">
        <v>0</v>
      </c>
      <c r="C27" s="138">
        <v>0</v>
      </c>
      <c r="D27" s="139">
        <v>0</v>
      </c>
    </row>
    <row r="28" spans="1:4" x14ac:dyDescent="0.25">
      <c r="A28" s="48" t="s">
        <v>175</v>
      </c>
      <c r="B28" s="138">
        <v>90</v>
      </c>
      <c r="C28" s="138">
        <v>0.05</v>
      </c>
      <c r="D28" s="139">
        <v>1.2836011916839732E-2</v>
      </c>
    </row>
    <row r="29" spans="1:4" x14ac:dyDescent="0.25">
      <c r="A29" s="48" t="s">
        <v>176</v>
      </c>
      <c r="B29" s="138">
        <v>0</v>
      </c>
      <c r="C29" s="138">
        <v>0</v>
      </c>
      <c r="D29" s="139">
        <v>0</v>
      </c>
    </row>
    <row r="30" spans="1:4" x14ac:dyDescent="0.25">
      <c r="A30" s="48" t="s">
        <v>177</v>
      </c>
      <c r="B30" s="138">
        <v>0</v>
      </c>
      <c r="C30" s="138">
        <v>0</v>
      </c>
      <c r="D30" s="139">
        <v>0</v>
      </c>
    </row>
    <row r="31" spans="1:4" x14ac:dyDescent="0.25">
      <c r="A31" s="48" t="s">
        <v>178</v>
      </c>
      <c r="B31" s="138">
        <v>0</v>
      </c>
      <c r="C31" s="138">
        <v>0</v>
      </c>
      <c r="D31" s="139">
        <v>0</v>
      </c>
    </row>
    <row r="32" spans="1:4" x14ac:dyDescent="0.25">
      <c r="A32" s="53" t="s">
        <v>179</v>
      </c>
      <c r="B32" s="143">
        <v>90</v>
      </c>
      <c r="C32" s="143">
        <v>0.05</v>
      </c>
      <c r="D32" s="144">
        <v>1.2836011916839732E-2</v>
      </c>
    </row>
    <row r="33" spans="1:243" s="55" customFormat="1" x14ac:dyDescent="0.25">
      <c r="A33" s="44" t="s">
        <v>46</v>
      </c>
      <c r="B33" s="140"/>
      <c r="C33" s="140"/>
      <c r="D33" s="137"/>
    </row>
    <row r="34" spans="1:243" s="55" customFormat="1" x14ac:dyDescent="0.25">
      <c r="A34" s="48" t="s">
        <v>180</v>
      </c>
      <c r="B34" s="138">
        <v>162.61356223102388</v>
      </c>
      <c r="C34" s="138">
        <v>0.08</v>
      </c>
      <c r="D34" s="139">
        <v>2.319232914041313E-2</v>
      </c>
    </row>
    <row r="35" spans="1:243" s="55" customFormat="1" x14ac:dyDescent="0.25">
      <c r="A35" s="42" t="s">
        <v>181</v>
      </c>
      <c r="B35" s="138">
        <v>162.61356223102388</v>
      </c>
      <c r="C35" s="138">
        <v>0.08</v>
      </c>
      <c r="D35" s="139">
        <v>2.319232914041313E-2</v>
      </c>
    </row>
    <row r="36" spans="1:243" s="56" customFormat="1" x14ac:dyDescent="0.25">
      <c r="A36" s="50" t="s">
        <v>182</v>
      </c>
      <c r="B36" s="141">
        <v>7000.9635622310243</v>
      </c>
      <c r="C36" s="141">
        <v>3.5159999999999996</v>
      </c>
      <c r="D36" s="142">
        <v>0.99849390793509063</v>
      </c>
    </row>
    <row r="37" spans="1:243" s="55" customFormat="1" x14ac:dyDescent="0.25">
      <c r="A37" s="44" t="s">
        <v>183</v>
      </c>
      <c r="B37" s="140"/>
      <c r="C37" s="140"/>
      <c r="D37" s="137"/>
    </row>
    <row r="38" spans="1:243" s="55" customFormat="1" x14ac:dyDescent="0.25">
      <c r="A38" s="42" t="s">
        <v>184</v>
      </c>
      <c r="B38" s="138">
        <v>0</v>
      </c>
      <c r="C38" s="138">
        <v>0</v>
      </c>
      <c r="D38" s="139">
        <v>0</v>
      </c>
    </row>
    <row r="39" spans="1:243" s="55" customFormat="1" x14ac:dyDescent="0.25">
      <c r="A39" s="42" t="s">
        <v>185</v>
      </c>
      <c r="B39" s="138">
        <v>0</v>
      </c>
      <c r="C39" s="138">
        <v>0</v>
      </c>
      <c r="D39" s="139">
        <v>0</v>
      </c>
    </row>
    <row r="40" spans="1:243" s="55" customFormat="1" x14ac:dyDescent="0.25">
      <c r="A40" s="48" t="s">
        <v>186</v>
      </c>
      <c r="B40" s="138">
        <v>0</v>
      </c>
      <c r="C40" s="138">
        <v>0</v>
      </c>
      <c r="D40" s="139">
        <v>0</v>
      </c>
    </row>
    <row r="41" spans="1:243" s="55" customFormat="1" x14ac:dyDescent="0.25">
      <c r="A41" s="48" t="s">
        <v>187</v>
      </c>
      <c r="B41" s="138">
        <v>0</v>
      </c>
      <c r="C41" s="138">
        <v>0</v>
      </c>
      <c r="D41" s="139">
        <v>0</v>
      </c>
    </row>
    <row r="42" spans="1:243" s="55" customFormat="1" x14ac:dyDescent="0.25">
      <c r="A42" s="53" t="s">
        <v>189</v>
      </c>
      <c r="B42" s="143">
        <v>0</v>
      </c>
      <c r="C42" s="143">
        <v>0</v>
      </c>
      <c r="D42" s="144">
        <v>0</v>
      </c>
      <c r="E42" s="57"/>
      <c r="F42" s="57"/>
      <c r="G42" s="32"/>
      <c r="H42" s="58"/>
      <c r="I42" s="57"/>
      <c r="J42" s="57"/>
      <c r="K42" s="32"/>
      <c r="L42" s="58"/>
      <c r="M42" s="57"/>
      <c r="N42" s="57"/>
      <c r="O42" s="32"/>
      <c r="P42" s="58"/>
      <c r="Q42" s="57"/>
      <c r="R42" s="57"/>
      <c r="S42" s="32"/>
      <c r="T42" s="58"/>
      <c r="U42" s="57"/>
      <c r="V42" s="57"/>
      <c r="W42" s="32"/>
      <c r="X42" s="58"/>
      <c r="Y42" s="57"/>
      <c r="Z42" s="57"/>
      <c r="AA42" s="32"/>
      <c r="AB42" s="58"/>
      <c r="AC42" s="57"/>
      <c r="AD42" s="57"/>
      <c r="AE42" s="32"/>
      <c r="AF42" s="58"/>
      <c r="AG42" s="57"/>
      <c r="AH42" s="57"/>
      <c r="AI42" s="32"/>
      <c r="AJ42" s="58"/>
      <c r="AK42" s="57"/>
      <c r="AL42" s="57"/>
      <c r="AM42" s="32"/>
      <c r="AN42" s="58"/>
      <c r="AO42" s="57"/>
      <c r="AP42" s="57"/>
      <c r="AQ42" s="32"/>
      <c r="AR42" s="58"/>
      <c r="AS42" s="57"/>
      <c r="AT42" s="57"/>
      <c r="AU42" s="32"/>
      <c r="AV42" s="58"/>
      <c r="AW42" s="57"/>
      <c r="AX42" s="57"/>
      <c r="AY42" s="32"/>
      <c r="AZ42" s="58"/>
      <c r="BA42" s="57"/>
      <c r="BB42" s="57"/>
      <c r="BC42" s="32"/>
      <c r="BD42" s="58"/>
      <c r="BE42" s="57"/>
      <c r="BF42" s="57"/>
      <c r="BG42" s="32"/>
      <c r="BH42" s="58"/>
      <c r="BI42" s="57"/>
      <c r="BJ42" s="57"/>
      <c r="BK42" s="32"/>
      <c r="BL42" s="58"/>
      <c r="BM42" s="57"/>
      <c r="BN42" s="57"/>
      <c r="BO42" s="32"/>
      <c r="BP42" s="58"/>
      <c r="BQ42" s="57"/>
      <c r="BR42" s="57"/>
      <c r="BS42" s="32"/>
      <c r="BT42" s="58"/>
      <c r="BU42" s="57"/>
      <c r="BV42" s="57"/>
      <c r="BW42" s="32"/>
      <c r="BX42" s="58"/>
      <c r="BY42" s="57"/>
      <c r="BZ42" s="57"/>
      <c r="CA42" s="32"/>
      <c r="CB42" s="58"/>
      <c r="CC42" s="57"/>
      <c r="CD42" s="57"/>
      <c r="CE42" s="32"/>
      <c r="CF42" s="58"/>
      <c r="CG42" s="57"/>
      <c r="CH42" s="57"/>
      <c r="CI42" s="32"/>
      <c r="CJ42" s="58"/>
      <c r="CK42" s="57"/>
      <c r="CL42" s="57"/>
      <c r="CM42" s="32"/>
      <c r="CN42" s="58"/>
      <c r="CO42" s="57"/>
      <c r="CP42" s="57"/>
      <c r="CQ42" s="32"/>
      <c r="CR42" s="58"/>
      <c r="CS42" s="57"/>
      <c r="CT42" s="57"/>
      <c r="CU42" s="32"/>
      <c r="CV42" s="58"/>
      <c r="CW42" s="57"/>
      <c r="CX42" s="57"/>
      <c r="CY42" s="32"/>
      <c r="CZ42" s="58"/>
      <c r="DA42" s="57"/>
      <c r="DB42" s="57"/>
      <c r="DC42" s="32"/>
      <c r="DD42" s="58"/>
      <c r="DE42" s="57"/>
      <c r="DF42" s="57"/>
      <c r="DG42" s="32"/>
      <c r="DH42" s="58"/>
      <c r="DI42" s="57"/>
      <c r="DJ42" s="57"/>
      <c r="DK42" s="32"/>
      <c r="DL42" s="58"/>
      <c r="DM42" s="57"/>
      <c r="DN42" s="57"/>
      <c r="DO42" s="32"/>
      <c r="DP42" s="58"/>
      <c r="DQ42" s="57"/>
      <c r="DR42" s="57"/>
      <c r="DS42" s="32"/>
      <c r="DT42" s="58"/>
      <c r="DU42" s="57"/>
      <c r="DV42" s="57"/>
      <c r="DW42" s="32"/>
      <c r="DX42" s="58"/>
      <c r="DY42" s="57"/>
      <c r="DZ42" s="57"/>
      <c r="EA42" s="32"/>
      <c r="EB42" s="58"/>
      <c r="EC42" s="57"/>
      <c r="ED42" s="57"/>
      <c r="EE42" s="32"/>
      <c r="EF42" s="58"/>
      <c r="EG42" s="57"/>
      <c r="EH42" s="57"/>
      <c r="EI42" s="32"/>
      <c r="EJ42" s="58"/>
      <c r="EK42" s="57"/>
      <c r="EL42" s="57"/>
      <c r="EM42" s="32"/>
      <c r="EN42" s="58"/>
      <c r="EO42" s="57"/>
      <c r="EP42" s="57"/>
      <c r="EQ42" s="32"/>
      <c r="ER42" s="58"/>
      <c r="ES42" s="57"/>
      <c r="ET42" s="57"/>
      <c r="EU42" s="32"/>
      <c r="EV42" s="58"/>
      <c r="EW42" s="57"/>
      <c r="EX42" s="57"/>
      <c r="EY42" s="32"/>
      <c r="EZ42" s="58"/>
      <c r="FA42" s="57"/>
      <c r="FB42" s="57"/>
      <c r="FC42" s="32"/>
      <c r="FD42" s="58"/>
      <c r="FE42" s="57"/>
      <c r="FF42" s="57"/>
      <c r="FG42" s="32"/>
      <c r="FH42" s="58"/>
      <c r="FI42" s="57"/>
      <c r="FJ42" s="57"/>
      <c r="FK42" s="32"/>
      <c r="FL42" s="58"/>
      <c r="FM42" s="57"/>
      <c r="FN42" s="57"/>
      <c r="FO42" s="32"/>
      <c r="FP42" s="58"/>
      <c r="FQ42" s="57"/>
      <c r="FR42" s="57"/>
      <c r="FS42" s="32"/>
      <c r="FT42" s="58"/>
      <c r="FU42" s="57"/>
      <c r="FV42" s="57"/>
      <c r="FW42" s="32"/>
      <c r="FX42" s="58"/>
      <c r="FY42" s="57"/>
      <c r="FZ42" s="57"/>
      <c r="GA42" s="32"/>
      <c r="GB42" s="58"/>
      <c r="GC42" s="57"/>
      <c r="GD42" s="57"/>
      <c r="GE42" s="32"/>
      <c r="GF42" s="58"/>
      <c r="GG42" s="57"/>
      <c r="GH42" s="57"/>
      <c r="GI42" s="32"/>
      <c r="GJ42" s="58"/>
      <c r="GK42" s="57"/>
      <c r="GL42" s="57"/>
      <c r="GM42" s="32"/>
      <c r="GN42" s="58"/>
      <c r="GO42" s="57"/>
      <c r="GP42" s="57"/>
      <c r="GQ42" s="32"/>
      <c r="GR42" s="58"/>
      <c r="GS42" s="57"/>
      <c r="GT42" s="57"/>
      <c r="GU42" s="32"/>
      <c r="GV42" s="58"/>
      <c r="GW42" s="57"/>
      <c r="GX42" s="57"/>
      <c r="GY42" s="32"/>
      <c r="GZ42" s="58"/>
      <c r="HA42" s="57"/>
      <c r="HB42" s="57"/>
      <c r="HC42" s="32"/>
      <c r="HD42" s="58"/>
      <c r="HE42" s="57"/>
      <c r="HF42" s="57"/>
      <c r="HG42" s="32"/>
      <c r="HH42" s="58"/>
      <c r="HI42" s="57"/>
      <c r="HJ42" s="57"/>
      <c r="HK42" s="32"/>
      <c r="HL42" s="58"/>
      <c r="HM42" s="57"/>
      <c r="HN42" s="57"/>
      <c r="HO42" s="32"/>
      <c r="HP42" s="58"/>
      <c r="HQ42" s="57"/>
      <c r="HR42" s="57"/>
      <c r="HS42" s="32"/>
      <c r="HT42" s="58"/>
      <c r="HU42" s="57"/>
      <c r="HV42" s="57"/>
      <c r="HW42" s="32"/>
      <c r="HX42" s="58"/>
      <c r="HY42" s="57"/>
      <c r="HZ42" s="57"/>
      <c r="IA42" s="32"/>
      <c r="IB42" s="58"/>
      <c r="IC42" s="57"/>
      <c r="ID42" s="57"/>
      <c r="IE42" s="32"/>
      <c r="IF42" s="58"/>
      <c r="IG42" s="57"/>
      <c r="IH42" s="57"/>
      <c r="II42" s="32"/>
    </row>
    <row r="43" spans="1:243" s="55" customFormat="1" x14ac:dyDescent="0.25">
      <c r="A43" s="44" t="s">
        <v>190</v>
      </c>
      <c r="B43" s="140"/>
      <c r="C43" s="140"/>
      <c r="D43" s="137"/>
    </row>
    <row r="44" spans="1:243" s="55" customFormat="1" x14ac:dyDescent="0.25">
      <c r="A44" s="48" t="s">
        <v>272</v>
      </c>
      <c r="B44" s="138">
        <v>0</v>
      </c>
      <c r="C44" s="138">
        <v>0</v>
      </c>
      <c r="D44" s="139">
        <v>0</v>
      </c>
    </row>
    <row r="45" spans="1:243" s="55" customFormat="1" x14ac:dyDescent="0.25">
      <c r="A45" s="48" t="s">
        <v>192</v>
      </c>
      <c r="B45" s="138">
        <v>0</v>
      </c>
      <c r="C45" s="138">
        <v>0</v>
      </c>
      <c r="D45" s="139">
        <v>0</v>
      </c>
    </row>
    <row r="46" spans="1:243" s="55" customFormat="1" x14ac:dyDescent="0.25">
      <c r="A46" s="48" t="s">
        <v>193</v>
      </c>
      <c r="B46" s="138">
        <v>0</v>
      </c>
      <c r="C46" s="138">
        <v>0</v>
      </c>
      <c r="D46" s="139">
        <v>0</v>
      </c>
    </row>
    <row r="47" spans="1:243" s="55" customFormat="1" x14ac:dyDescent="0.25">
      <c r="A47" s="53" t="s">
        <v>194</v>
      </c>
      <c r="B47" s="143">
        <v>0</v>
      </c>
      <c r="C47" s="143">
        <v>0</v>
      </c>
      <c r="D47" s="144">
        <v>0</v>
      </c>
      <c r="E47" s="57"/>
      <c r="F47" s="57"/>
      <c r="G47" s="32"/>
      <c r="H47" s="58"/>
      <c r="I47" s="57"/>
      <c r="J47" s="57"/>
      <c r="K47" s="32"/>
      <c r="L47" s="58"/>
      <c r="M47" s="57"/>
      <c r="N47" s="57"/>
      <c r="O47" s="32"/>
      <c r="P47" s="58"/>
      <c r="Q47" s="57"/>
      <c r="R47" s="57"/>
      <c r="S47" s="32"/>
      <c r="T47" s="58"/>
      <c r="U47" s="57"/>
      <c r="V47" s="57"/>
      <c r="W47" s="32"/>
      <c r="X47" s="58"/>
      <c r="Y47" s="57"/>
      <c r="Z47" s="57"/>
      <c r="AA47" s="32"/>
      <c r="AB47" s="58"/>
      <c r="AC47" s="57"/>
      <c r="AD47" s="57"/>
      <c r="AE47" s="32"/>
      <c r="AF47" s="58"/>
      <c r="AG47" s="57"/>
      <c r="AH47" s="57"/>
      <c r="AI47" s="32"/>
      <c r="AJ47" s="58"/>
      <c r="AK47" s="57"/>
      <c r="AL47" s="57"/>
      <c r="AM47" s="32"/>
      <c r="AN47" s="58"/>
      <c r="AO47" s="57"/>
      <c r="AP47" s="57"/>
      <c r="AQ47" s="32"/>
      <c r="AR47" s="58"/>
      <c r="AS47" s="57"/>
      <c r="AT47" s="57"/>
      <c r="AU47" s="32"/>
      <c r="AV47" s="58"/>
      <c r="AW47" s="57"/>
      <c r="AX47" s="57"/>
      <c r="AY47" s="32"/>
      <c r="AZ47" s="58"/>
      <c r="BA47" s="57"/>
      <c r="BB47" s="57"/>
      <c r="BC47" s="32"/>
      <c r="BD47" s="58"/>
      <c r="BE47" s="57"/>
      <c r="BF47" s="57"/>
      <c r="BG47" s="32"/>
      <c r="BH47" s="58"/>
      <c r="BI47" s="57"/>
      <c r="BJ47" s="57"/>
      <c r="BK47" s="32"/>
      <c r="BL47" s="58"/>
      <c r="BM47" s="57"/>
      <c r="BN47" s="57"/>
      <c r="BO47" s="32"/>
      <c r="BP47" s="58"/>
      <c r="BQ47" s="57"/>
      <c r="BR47" s="57"/>
      <c r="BS47" s="32"/>
      <c r="BT47" s="58"/>
      <c r="BU47" s="57"/>
      <c r="BV47" s="57"/>
      <c r="BW47" s="32"/>
      <c r="BX47" s="58"/>
      <c r="BY47" s="57"/>
      <c r="BZ47" s="57"/>
      <c r="CA47" s="32"/>
      <c r="CB47" s="58"/>
      <c r="CC47" s="57"/>
      <c r="CD47" s="57"/>
      <c r="CE47" s="32"/>
      <c r="CF47" s="58"/>
      <c r="CG47" s="57"/>
      <c r="CH47" s="57"/>
      <c r="CI47" s="32"/>
      <c r="CJ47" s="58"/>
      <c r="CK47" s="57"/>
      <c r="CL47" s="57"/>
      <c r="CM47" s="32"/>
      <c r="CN47" s="58"/>
      <c r="CO47" s="57"/>
      <c r="CP47" s="57"/>
      <c r="CQ47" s="32"/>
      <c r="CR47" s="58"/>
      <c r="CS47" s="57"/>
      <c r="CT47" s="57"/>
      <c r="CU47" s="32"/>
      <c r="CV47" s="58"/>
      <c r="CW47" s="57"/>
      <c r="CX47" s="57"/>
      <c r="CY47" s="32"/>
      <c r="CZ47" s="58"/>
      <c r="DA47" s="57"/>
      <c r="DB47" s="57"/>
      <c r="DC47" s="32"/>
      <c r="DD47" s="58"/>
      <c r="DE47" s="57"/>
      <c r="DF47" s="57"/>
      <c r="DG47" s="32"/>
      <c r="DH47" s="58"/>
      <c r="DI47" s="57"/>
      <c r="DJ47" s="57"/>
      <c r="DK47" s="32"/>
      <c r="DL47" s="58"/>
      <c r="DM47" s="57"/>
      <c r="DN47" s="57"/>
      <c r="DO47" s="32"/>
      <c r="DP47" s="58"/>
      <c r="DQ47" s="57"/>
      <c r="DR47" s="57"/>
      <c r="DS47" s="32"/>
      <c r="DT47" s="58"/>
      <c r="DU47" s="57"/>
      <c r="DV47" s="57"/>
      <c r="DW47" s="32"/>
      <c r="DX47" s="58"/>
      <c r="DY47" s="57"/>
      <c r="DZ47" s="57"/>
      <c r="EA47" s="32"/>
      <c r="EB47" s="58"/>
      <c r="EC47" s="57"/>
      <c r="ED47" s="57"/>
      <c r="EE47" s="32"/>
      <c r="EF47" s="58"/>
      <c r="EG47" s="57"/>
      <c r="EH47" s="57"/>
      <c r="EI47" s="32"/>
      <c r="EJ47" s="58"/>
      <c r="EK47" s="57"/>
      <c r="EL47" s="57"/>
      <c r="EM47" s="32"/>
      <c r="EN47" s="58"/>
      <c r="EO47" s="57"/>
      <c r="EP47" s="57"/>
      <c r="EQ47" s="32"/>
      <c r="ER47" s="58"/>
      <c r="ES47" s="57"/>
      <c r="ET47" s="57"/>
      <c r="EU47" s="32"/>
      <c r="EV47" s="58"/>
      <c r="EW47" s="57"/>
      <c r="EX47" s="57"/>
      <c r="EY47" s="32"/>
      <c r="EZ47" s="58"/>
      <c r="FA47" s="57"/>
      <c r="FB47" s="57"/>
      <c r="FC47" s="32"/>
      <c r="FD47" s="58"/>
      <c r="FE47" s="57"/>
      <c r="FF47" s="57"/>
      <c r="FG47" s="32"/>
      <c r="FH47" s="58"/>
      <c r="FI47" s="57"/>
      <c r="FJ47" s="57"/>
      <c r="FK47" s="32"/>
      <c r="FL47" s="58"/>
      <c r="FM47" s="57"/>
      <c r="FN47" s="57"/>
      <c r="FO47" s="32"/>
      <c r="FP47" s="58"/>
      <c r="FQ47" s="57"/>
      <c r="FR47" s="57"/>
      <c r="FS47" s="32"/>
      <c r="FT47" s="58"/>
      <c r="FU47" s="57"/>
      <c r="FV47" s="57"/>
      <c r="FW47" s="32"/>
      <c r="FX47" s="58"/>
      <c r="FY47" s="57"/>
      <c r="FZ47" s="57"/>
      <c r="GA47" s="32"/>
      <c r="GB47" s="58"/>
      <c r="GC47" s="57"/>
      <c r="GD47" s="57"/>
      <c r="GE47" s="32"/>
      <c r="GF47" s="58"/>
      <c r="GG47" s="57"/>
      <c r="GH47" s="57"/>
      <c r="GI47" s="32"/>
      <c r="GJ47" s="58"/>
      <c r="GK47" s="57"/>
      <c r="GL47" s="57"/>
      <c r="GM47" s="32"/>
      <c r="GN47" s="58"/>
      <c r="GO47" s="57"/>
      <c r="GP47" s="57"/>
      <c r="GQ47" s="32"/>
      <c r="GR47" s="58"/>
      <c r="GS47" s="57"/>
      <c r="GT47" s="57"/>
      <c r="GU47" s="32"/>
      <c r="GV47" s="58"/>
      <c r="GW47" s="57"/>
      <c r="GX47" s="57"/>
      <c r="GY47" s="32"/>
      <c r="GZ47" s="58"/>
      <c r="HA47" s="57"/>
      <c r="HB47" s="57"/>
      <c r="HC47" s="32"/>
      <c r="HD47" s="58"/>
      <c r="HE47" s="57"/>
      <c r="HF47" s="57"/>
      <c r="HG47" s="32"/>
      <c r="HH47" s="58"/>
      <c r="HI47" s="57"/>
      <c r="HJ47" s="57"/>
      <c r="HK47" s="32"/>
      <c r="HL47" s="58"/>
      <c r="HM47" s="57"/>
      <c r="HN47" s="57"/>
      <c r="HO47" s="32"/>
      <c r="HP47" s="58"/>
      <c r="HQ47" s="57"/>
      <c r="HR47" s="57"/>
      <c r="HS47" s="32"/>
      <c r="HT47" s="58"/>
      <c r="HU47" s="57"/>
      <c r="HV47" s="57"/>
      <c r="HW47" s="32"/>
      <c r="HX47" s="58"/>
      <c r="HY47" s="57"/>
      <c r="HZ47" s="57"/>
      <c r="IA47" s="32"/>
      <c r="IB47" s="58"/>
      <c r="IC47" s="57"/>
      <c r="ID47" s="57"/>
      <c r="IE47" s="32"/>
      <c r="IF47" s="58"/>
      <c r="IG47" s="57"/>
      <c r="IH47" s="57"/>
      <c r="II47" s="32"/>
    </row>
    <row r="48" spans="1:243" s="55" customFormat="1" x14ac:dyDescent="0.25">
      <c r="A48" s="59" t="s">
        <v>195</v>
      </c>
      <c r="B48" s="145">
        <v>0</v>
      </c>
      <c r="C48" s="145">
        <v>0</v>
      </c>
      <c r="D48" s="146">
        <v>0</v>
      </c>
      <c r="E48" s="57"/>
      <c r="F48" s="58"/>
      <c r="G48" s="57"/>
      <c r="H48" s="57"/>
      <c r="I48" s="57"/>
      <c r="J48" s="58"/>
      <c r="K48" s="57"/>
      <c r="L48" s="57"/>
      <c r="M48" s="57"/>
      <c r="N48" s="58"/>
      <c r="O48" s="57"/>
      <c r="P48" s="57"/>
      <c r="Q48" s="57"/>
      <c r="R48" s="58"/>
      <c r="S48" s="57"/>
      <c r="T48" s="57"/>
      <c r="U48" s="57"/>
      <c r="V48" s="58"/>
      <c r="W48" s="57"/>
      <c r="X48" s="57"/>
      <c r="Y48" s="57"/>
      <c r="Z48" s="58"/>
      <c r="AA48" s="57"/>
      <c r="AB48" s="57"/>
      <c r="AC48" s="57"/>
      <c r="AD48" s="58"/>
      <c r="AE48" s="57"/>
      <c r="AF48" s="57"/>
      <c r="AG48" s="57"/>
      <c r="AH48" s="58"/>
      <c r="AI48" s="57"/>
      <c r="AJ48" s="57"/>
      <c r="AK48" s="57"/>
      <c r="AL48" s="58"/>
      <c r="AM48" s="57"/>
      <c r="AN48" s="57"/>
      <c r="AO48" s="57"/>
      <c r="AP48" s="58"/>
      <c r="AQ48" s="57"/>
      <c r="AR48" s="57"/>
      <c r="AS48" s="57"/>
      <c r="AT48" s="58"/>
      <c r="AU48" s="57"/>
      <c r="AV48" s="57"/>
      <c r="AW48" s="57"/>
      <c r="AX48" s="58"/>
      <c r="AY48" s="57"/>
      <c r="AZ48" s="57"/>
      <c r="BA48" s="57"/>
      <c r="BB48" s="58"/>
      <c r="BC48" s="57"/>
      <c r="BD48" s="57"/>
      <c r="BE48" s="57"/>
      <c r="BF48" s="58"/>
      <c r="BG48" s="57"/>
      <c r="BH48" s="57"/>
      <c r="BI48" s="57"/>
      <c r="BJ48" s="58"/>
      <c r="BK48" s="57"/>
      <c r="BL48" s="57"/>
      <c r="BM48" s="57"/>
      <c r="BN48" s="58"/>
      <c r="BO48" s="57"/>
      <c r="BP48" s="57"/>
      <c r="BQ48" s="57"/>
      <c r="BR48" s="58"/>
      <c r="BS48" s="57"/>
      <c r="BT48" s="57"/>
      <c r="BU48" s="57"/>
      <c r="BV48" s="58"/>
      <c r="BW48" s="57"/>
      <c r="BX48" s="57"/>
      <c r="BY48" s="57"/>
      <c r="BZ48" s="58"/>
      <c r="CA48" s="57"/>
      <c r="CB48" s="57"/>
      <c r="CC48" s="57"/>
      <c r="CD48" s="58"/>
      <c r="CE48" s="57"/>
      <c r="CF48" s="57"/>
      <c r="CG48" s="57"/>
      <c r="CH48" s="58"/>
      <c r="CI48" s="57"/>
      <c r="CJ48" s="57"/>
      <c r="CK48" s="57"/>
      <c r="CL48" s="58"/>
      <c r="CM48" s="57"/>
      <c r="CN48" s="57"/>
      <c r="CO48" s="57"/>
      <c r="CP48" s="58"/>
      <c r="CQ48" s="57"/>
      <c r="CR48" s="57"/>
      <c r="CS48" s="57"/>
      <c r="CT48" s="58"/>
      <c r="CU48" s="57"/>
      <c r="CV48" s="57"/>
      <c r="CW48" s="57"/>
      <c r="CX48" s="58"/>
      <c r="CY48" s="57"/>
      <c r="CZ48" s="57"/>
      <c r="DA48" s="57"/>
      <c r="DB48" s="58"/>
      <c r="DC48" s="57"/>
      <c r="DD48" s="57"/>
      <c r="DE48" s="57"/>
      <c r="DF48" s="58"/>
      <c r="DG48" s="57"/>
      <c r="DH48" s="57"/>
      <c r="DI48" s="57"/>
      <c r="DJ48" s="58"/>
      <c r="DK48" s="57"/>
      <c r="DL48" s="57"/>
      <c r="DM48" s="57"/>
      <c r="DN48" s="58"/>
      <c r="DO48" s="57"/>
      <c r="DP48" s="57"/>
      <c r="DQ48" s="57"/>
      <c r="DR48" s="58"/>
      <c r="DS48" s="57"/>
      <c r="DT48" s="57"/>
      <c r="DU48" s="57"/>
      <c r="DV48" s="58"/>
      <c r="DW48" s="57"/>
      <c r="DX48" s="57"/>
      <c r="DY48" s="57"/>
      <c r="DZ48" s="58"/>
      <c r="EA48" s="57"/>
      <c r="EB48" s="57"/>
      <c r="EC48" s="57"/>
      <c r="ED48" s="58"/>
      <c r="EE48" s="57"/>
      <c r="EF48" s="57"/>
      <c r="EG48" s="57"/>
      <c r="EH48" s="58"/>
      <c r="EI48" s="57"/>
      <c r="EJ48" s="57"/>
      <c r="EK48" s="57"/>
      <c r="EL48" s="58"/>
      <c r="EM48" s="57"/>
      <c r="EN48" s="57"/>
      <c r="EO48" s="57"/>
      <c r="EP48" s="58"/>
      <c r="EQ48" s="57"/>
      <c r="ER48" s="57"/>
      <c r="ES48" s="57"/>
      <c r="ET48" s="58"/>
      <c r="EU48" s="57"/>
      <c r="EV48" s="57"/>
      <c r="EW48" s="57"/>
      <c r="EX48" s="58"/>
      <c r="EY48" s="57"/>
      <c r="EZ48" s="57"/>
      <c r="FA48" s="57"/>
      <c r="FB48" s="58"/>
      <c r="FC48" s="57"/>
      <c r="FD48" s="57"/>
      <c r="FE48" s="57"/>
      <c r="FF48" s="58"/>
      <c r="FG48" s="57"/>
      <c r="FH48" s="57"/>
      <c r="FI48" s="57"/>
      <c r="FJ48" s="58"/>
      <c r="FK48" s="57"/>
      <c r="FL48" s="57"/>
      <c r="FM48" s="57"/>
      <c r="FN48" s="58"/>
      <c r="FO48" s="57"/>
      <c r="FP48" s="57"/>
      <c r="FQ48" s="57"/>
      <c r="FR48" s="58"/>
      <c r="FS48" s="57"/>
      <c r="FT48" s="57"/>
      <c r="FU48" s="57"/>
      <c r="FV48" s="58"/>
      <c r="FW48" s="57"/>
      <c r="FX48" s="57"/>
      <c r="FY48" s="57"/>
      <c r="FZ48" s="58"/>
      <c r="GA48" s="57"/>
      <c r="GB48" s="57"/>
      <c r="GC48" s="57"/>
      <c r="GD48" s="58"/>
      <c r="GE48" s="57"/>
      <c r="GF48" s="57"/>
      <c r="GG48" s="57"/>
      <c r="GH48" s="58"/>
      <c r="GI48" s="57"/>
      <c r="GJ48" s="57"/>
      <c r="GK48" s="57"/>
      <c r="GL48" s="58"/>
      <c r="GM48" s="57"/>
      <c r="GN48" s="57"/>
      <c r="GO48" s="57"/>
      <c r="GP48" s="58"/>
      <c r="GQ48" s="57"/>
      <c r="GR48" s="57"/>
      <c r="GS48" s="57"/>
      <c r="GT48" s="58"/>
      <c r="GU48" s="57"/>
      <c r="GV48" s="57"/>
      <c r="GW48" s="57"/>
      <c r="GX48" s="58"/>
      <c r="GY48" s="57"/>
      <c r="GZ48" s="57"/>
      <c r="HA48" s="57"/>
      <c r="HB48" s="58"/>
      <c r="HC48" s="57"/>
      <c r="HD48" s="57"/>
      <c r="HE48" s="57"/>
      <c r="HF48" s="58"/>
      <c r="HG48" s="57"/>
      <c r="HH48" s="57"/>
      <c r="HI48" s="57"/>
      <c r="HJ48" s="58"/>
      <c r="HK48" s="57"/>
      <c r="HL48" s="57"/>
      <c r="HM48" s="57"/>
      <c r="HN48" s="58"/>
      <c r="HO48" s="57"/>
      <c r="HP48" s="57"/>
      <c r="HQ48" s="57"/>
      <c r="HR48" s="58"/>
      <c r="HS48" s="57"/>
      <c r="HT48" s="57"/>
      <c r="HU48" s="57"/>
      <c r="HV48" s="58"/>
      <c r="HW48" s="57"/>
      <c r="HX48" s="57"/>
      <c r="HY48" s="57"/>
      <c r="HZ48" s="58"/>
      <c r="IA48" s="57"/>
      <c r="IB48" s="57"/>
      <c r="IC48" s="57"/>
      <c r="ID48" s="58"/>
      <c r="IE48" s="57"/>
      <c r="IF48" s="57"/>
      <c r="IG48" s="57"/>
    </row>
    <row r="49" spans="1:243" s="56" customFormat="1" x14ac:dyDescent="0.25">
      <c r="A49" s="50" t="s">
        <v>196</v>
      </c>
      <c r="B49" s="141">
        <v>7000.9635622310243</v>
      </c>
      <c r="C49" s="141">
        <v>3.5159999999999996</v>
      </c>
      <c r="D49" s="142">
        <v>0.99849390793509063</v>
      </c>
    </row>
    <row r="50" spans="1:243" s="55" customFormat="1" x14ac:dyDescent="0.25">
      <c r="A50" s="44" t="s">
        <v>63</v>
      </c>
      <c r="B50" s="140"/>
      <c r="C50" s="140"/>
      <c r="D50" s="137"/>
    </row>
    <row r="51" spans="1:243" s="55" customFormat="1" x14ac:dyDescent="0.25">
      <c r="A51" s="42" t="s">
        <v>197</v>
      </c>
      <c r="B51" s="138">
        <v>0</v>
      </c>
      <c r="C51" s="138">
        <v>0</v>
      </c>
      <c r="D51" s="139">
        <v>0</v>
      </c>
    </row>
    <row r="52" spans="1:243" s="55" customFormat="1" x14ac:dyDescent="0.25">
      <c r="A52" s="42" t="s">
        <v>273</v>
      </c>
      <c r="B52" s="138">
        <v>10.56</v>
      </c>
      <c r="C52" s="138">
        <v>0.01</v>
      </c>
      <c r="D52" s="139">
        <v>1.5060920649091953E-3</v>
      </c>
    </row>
    <row r="53" spans="1:243" s="55" customFormat="1" x14ac:dyDescent="0.25">
      <c r="A53" s="53" t="s">
        <v>200</v>
      </c>
      <c r="B53" s="143">
        <v>10.56</v>
      </c>
      <c r="C53" s="143">
        <v>0.01</v>
      </c>
      <c r="D53" s="144">
        <v>1.5060920649091953E-3</v>
      </c>
      <c r="E53" s="57"/>
      <c r="F53" s="57"/>
      <c r="G53" s="32"/>
      <c r="H53" s="58"/>
      <c r="I53" s="57"/>
      <c r="J53" s="57"/>
      <c r="K53" s="32"/>
      <c r="L53" s="58"/>
      <c r="M53" s="57"/>
      <c r="N53" s="57"/>
      <c r="O53" s="32"/>
      <c r="P53" s="58"/>
      <c r="Q53" s="57"/>
      <c r="R53" s="57"/>
      <c r="S53" s="32"/>
      <c r="T53" s="58"/>
      <c r="U53" s="57"/>
      <c r="V53" s="57"/>
      <c r="W53" s="32"/>
      <c r="X53" s="58"/>
      <c r="Y53" s="57"/>
      <c r="Z53" s="57"/>
      <c r="AA53" s="32"/>
      <c r="AB53" s="58"/>
      <c r="AC53" s="57"/>
      <c r="AD53" s="57"/>
      <c r="AE53" s="32"/>
      <c r="AF53" s="58"/>
      <c r="AG53" s="57"/>
      <c r="AH53" s="57"/>
      <c r="AI53" s="32"/>
      <c r="AJ53" s="58"/>
      <c r="AK53" s="57"/>
      <c r="AL53" s="57"/>
      <c r="AM53" s="32"/>
      <c r="AN53" s="58"/>
      <c r="AO53" s="57"/>
      <c r="AP53" s="57"/>
      <c r="AQ53" s="32"/>
      <c r="AR53" s="58"/>
      <c r="AS53" s="57"/>
      <c r="AT53" s="57"/>
      <c r="AU53" s="32"/>
      <c r="AV53" s="58"/>
      <c r="AW53" s="57"/>
      <c r="AX53" s="57"/>
      <c r="AY53" s="32"/>
      <c r="AZ53" s="58"/>
      <c r="BA53" s="57"/>
      <c r="BB53" s="57"/>
      <c r="BC53" s="32"/>
      <c r="BD53" s="58"/>
      <c r="BE53" s="57"/>
      <c r="BF53" s="57"/>
      <c r="BG53" s="32"/>
      <c r="BH53" s="58"/>
      <c r="BI53" s="57"/>
      <c r="BJ53" s="57"/>
      <c r="BK53" s="32"/>
      <c r="BL53" s="58"/>
      <c r="BM53" s="57"/>
      <c r="BN53" s="57"/>
      <c r="BO53" s="32"/>
      <c r="BP53" s="58"/>
      <c r="BQ53" s="57"/>
      <c r="BR53" s="57"/>
      <c r="BS53" s="32"/>
      <c r="BT53" s="58"/>
      <c r="BU53" s="57"/>
      <c r="BV53" s="57"/>
      <c r="BW53" s="32"/>
      <c r="BX53" s="58"/>
      <c r="BY53" s="57"/>
      <c r="BZ53" s="57"/>
      <c r="CA53" s="32"/>
      <c r="CB53" s="58"/>
      <c r="CC53" s="57"/>
      <c r="CD53" s="57"/>
      <c r="CE53" s="32"/>
      <c r="CF53" s="58"/>
      <c r="CG53" s="57"/>
      <c r="CH53" s="57"/>
      <c r="CI53" s="32"/>
      <c r="CJ53" s="58"/>
      <c r="CK53" s="57"/>
      <c r="CL53" s="57"/>
      <c r="CM53" s="32"/>
      <c r="CN53" s="58"/>
      <c r="CO53" s="57"/>
      <c r="CP53" s="57"/>
      <c r="CQ53" s="32"/>
      <c r="CR53" s="58"/>
      <c r="CS53" s="57"/>
      <c r="CT53" s="57"/>
      <c r="CU53" s="32"/>
      <c r="CV53" s="58"/>
      <c r="CW53" s="57"/>
      <c r="CX53" s="57"/>
      <c r="CY53" s="32"/>
      <c r="CZ53" s="58"/>
      <c r="DA53" s="57"/>
      <c r="DB53" s="57"/>
      <c r="DC53" s="32"/>
      <c r="DD53" s="58"/>
      <c r="DE53" s="57"/>
      <c r="DF53" s="57"/>
      <c r="DG53" s="32"/>
      <c r="DH53" s="58"/>
      <c r="DI53" s="57"/>
      <c r="DJ53" s="57"/>
      <c r="DK53" s="32"/>
      <c r="DL53" s="58"/>
      <c r="DM53" s="57"/>
      <c r="DN53" s="57"/>
      <c r="DO53" s="32"/>
      <c r="DP53" s="58"/>
      <c r="DQ53" s="57"/>
      <c r="DR53" s="57"/>
      <c r="DS53" s="32"/>
      <c r="DT53" s="58"/>
      <c r="DU53" s="57"/>
      <c r="DV53" s="57"/>
      <c r="DW53" s="32"/>
      <c r="DX53" s="58"/>
      <c r="DY53" s="57"/>
      <c r="DZ53" s="57"/>
      <c r="EA53" s="32"/>
      <c r="EB53" s="58"/>
      <c r="EC53" s="57"/>
      <c r="ED53" s="57"/>
      <c r="EE53" s="32"/>
      <c r="EF53" s="58"/>
      <c r="EG53" s="57"/>
      <c r="EH53" s="57"/>
      <c r="EI53" s="32"/>
      <c r="EJ53" s="58"/>
      <c r="EK53" s="57"/>
      <c r="EL53" s="57"/>
      <c r="EM53" s="32"/>
      <c r="EN53" s="58"/>
      <c r="EO53" s="57"/>
      <c r="EP53" s="57"/>
      <c r="EQ53" s="32"/>
      <c r="ER53" s="58"/>
      <c r="ES53" s="57"/>
      <c r="ET53" s="57"/>
      <c r="EU53" s="32"/>
      <c r="EV53" s="58"/>
      <c r="EW53" s="57"/>
      <c r="EX53" s="57"/>
      <c r="EY53" s="32"/>
      <c r="EZ53" s="58"/>
      <c r="FA53" s="57"/>
      <c r="FB53" s="57"/>
      <c r="FC53" s="32"/>
      <c r="FD53" s="58"/>
      <c r="FE53" s="57"/>
      <c r="FF53" s="57"/>
      <c r="FG53" s="32"/>
      <c r="FH53" s="58"/>
      <c r="FI53" s="57"/>
      <c r="FJ53" s="57"/>
      <c r="FK53" s="32"/>
      <c r="FL53" s="58"/>
      <c r="FM53" s="57"/>
      <c r="FN53" s="57"/>
      <c r="FO53" s="32"/>
      <c r="FP53" s="58"/>
      <c r="FQ53" s="57"/>
      <c r="FR53" s="57"/>
      <c r="FS53" s="32"/>
      <c r="FT53" s="58"/>
      <c r="FU53" s="57"/>
      <c r="FV53" s="57"/>
      <c r="FW53" s="32"/>
      <c r="FX53" s="58"/>
      <c r="FY53" s="57"/>
      <c r="FZ53" s="57"/>
      <c r="GA53" s="32"/>
      <c r="GB53" s="58"/>
      <c r="GC53" s="57"/>
      <c r="GD53" s="57"/>
      <c r="GE53" s="32"/>
      <c r="GF53" s="58"/>
      <c r="GG53" s="57"/>
      <c r="GH53" s="57"/>
      <c r="GI53" s="32"/>
      <c r="GJ53" s="58"/>
      <c r="GK53" s="57"/>
      <c r="GL53" s="57"/>
      <c r="GM53" s="32"/>
      <c r="GN53" s="58"/>
      <c r="GO53" s="57"/>
      <c r="GP53" s="57"/>
      <c r="GQ53" s="32"/>
      <c r="GR53" s="58"/>
      <c r="GS53" s="57"/>
      <c r="GT53" s="57"/>
      <c r="GU53" s="32"/>
      <c r="GV53" s="58"/>
      <c r="GW53" s="57"/>
      <c r="GX53" s="57"/>
      <c r="GY53" s="32"/>
      <c r="GZ53" s="58"/>
      <c r="HA53" s="57"/>
      <c r="HB53" s="57"/>
      <c r="HC53" s="32"/>
      <c r="HD53" s="58"/>
      <c r="HE53" s="57"/>
      <c r="HF53" s="57"/>
      <c r="HG53" s="32"/>
      <c r="HH53" s="58"/>
      <c r="HI53" s="57"/>
      <c r="HJ53" s="57"/>
      <c r="HK53" s="32"/>
      <c r="HL53" s="58"/>
      <c r="HM53" s="57"/>
      <c r="HN53" s="57"/>
      <c r="HO53" s="32"/>
      <c r="HP53" s="58"/>
      <c r="HQ53" s="57"/>
      <c r="HR53" s="57"/>
      <c r="HS53" s="32"/>
      <c r="HT53" s="58"/>
      <c r="HU53" s="57"/>
      <c r="HV53" s="57"/>
      <c r="HW53" s="32"/>
      <c r="HX53" s="58"/>
      <c r="HY53" s="57"/>
      <c r="HZ53" s="57"/>
      <c r="IA53" s="32"/>
      <c r="IB53" s="58"/>
      <c r="IC53" s="57"/>
      <c r="ID53" s="57"/>
      <c r="IE53" s="32"/>
      <c r="IF53" s="58"/>
      <c r="IG53" s="57"/>
      <c r="IH53" s="57"/>
      <c r="II53" s="32"/>
    </row>
    <row r="54" spans="1:243" s="31" customFormat="1" ht="13.5" thickBot="1" x14ac:dyDescent="0.3">
      <c r="A54" s="61" t="s">
        <v>201</v>
      </c>
      <c r="B54" s="147">
        <v>7011.5235622310247</v>
      </c>
      <c r="C54" s="147">
        <v>3.5259999999999994</v>
      </c>
      <c r="D54" s="148">
        <v>0.99999999999999978</v>
      </c>
    </row>
    <row r="55" spans="1:243" x14ac:dyDescent="0.25">
      <c r="A55" s="63" t="s">
        <v>68</v>
      </c>
      <c r="D55" s="4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391</v>
      </c>
      <c r="B2" s="2"/>
      <c r="C2" s="2"/>
      <c r="D2" s="2"/>
      <c r="E2" s="2"/>
    </row>
    <row r="3" spans="1:5" x14ac:dyDescent="0.2">
      <c r="A3" s="1" t="s">
        <v>392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393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630</v>
      </c>
      <c r="C14" s="7">
        <v>31.5</v>
      </c>
      <c r="D14" s="7">
        <v>6.74</v>
      </c>
      <c r="E14" s="7">
        <v>5.24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4461.6899999999996</v>
      </c>
      <c r="C16" s="7">
        <v>223.08449999999999</v>
      </c>
      <c r="D16" s="7">
        <v>47.74</v>
      </c>
      <c r="E16" s="7">
        <v>37.14</v>
      </c>
    </row>
    <row r="17" spans="1:5" x14ac:dyDescent="0.2">
      <c r="A17" s="5" t="s">
        <v>23</v>
      </c>
      <c r="B17" s="7">
        <v>132</v>
      </c>
      <c r="C17" s="7">
        <v>6.6</v>
      </c>
      <c r="D17" s="7">
        <v>1.41</v>
      </c>
      <c r="E17" s="7">
        <v>1.1000000000000001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2808</v>
      </c>
      <c r="C19" s="7">
        <v>140.4</v>
      </c>
      <c r="D19" s="7">
        <v>30.04</v>
      </c>
      <c r="E19" s="7">
        <v>23.38</v>
      </c>
    </row>
    <row r="20" spans="1:5" x14ac:dyDescent="0.2">
      <c r="A20" s="5" t="s">
        <v>26</v>
      </c>
      <c r="B20" s="7">
        <v>638</v>
      </c>
      <c r="C20" s="7">
        <v>31.9</v>
      </c>
      <c r="D20" s="7">
        <v>6.83</v>
      </c>
      <c r="E20" s="7">
        <v>5.31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65</v>
      </c>
      <c r="C24" s="7">
        <v>3.25</v>
      </c>
      <c r="D24" s="7">
        <v>0.7</v>
      </c>
      <c r="E24" s="7">
        <v>0.54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8734.6899999999987</v>
      </c>
      <c r="C27" s="8">
        <v>436.73450000000003</v>
      </c>
      <c r="D27" s="8">
        <v>93.46</v>
      </c>
      <c r="E27" s="8">
        <v>72.709999999999994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262.04000000000002</v>
      </c>
      <c r="C30" s="7">
        <v>13.102</v>
      </c>
      <c r="D30" s="7">
        <v>2.8</v>
      </c>
      <c r="E30" s="7">
        <v>2.1800000000000002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107.5</v>
      </c>
      <c r="C37" s="7">
        <v>5.375</v>
      </c>
      <c r="D37" s="7">
        <v>1.1499999999999999</v>
      </c>
      <c r="E37" s="7">
        <v>0.89</v>
      </c>
    </row>
    <row r="38" spans="1:5" x14ac:dyDescent="0.2">
      <c r="A38" s="5" t="s">
        <v>44</v>
      </c>
      <c r="B38" s="7">
        <v>161.25</v>
      </c>
      <c r="C38" s="7">
        <v>8.0625</v>
      </c>
      <c r="D38" s="7">
        <v>1.73</v>
      </c>
      <c r="E38" s="7">
        <v>1.34</v>
      </c>
    </row>
    <row r="39" spans="1:5" x14ac:dyDescent="0.2">
      <c r="A39" s="4" t="s">
        <v>45</v>
      </c>
      <c r="B39" s="8">
        <v>530.79</v>
      </c>
      <c r="C39" s="8">
        <v>26.5395</v>
      </c>
      <c r="D39" s="8">
        <v>5.68</v>
      </c>
      <c r="E39" s="8">
        <v>4.41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81.14</v>
      </c>
      <c r="C41" s="7">
        <v>4.0599999999999996</v>
      </c>
      <c r="D41" s="7">
        <v>0.87</v>
      </c>
      <c r="E41" s="7">
        <v>0.68</v>
      </c>
    </row>
    <row r="42" spans="1:5" x14ac:dyDescent="0.2">
      <c r="A42" s="4" t="s">
        <v>48</v>
      </c>
      <c r="B42" s="8">
        <v>81.14</v>
      </c>
      <c r="C42" s="8">
        <v>4.0599999999999996</v>
      </c>
      <c r="D42" s="8">
        <v>0.87</v>
      </c>
      <c r="E42" s="8">
        <v>0.68</v>
      </c>
    </row>
    <row r="43" spans="1:5" x14ac:dyDescent="0.2">
      <c r="A43" s="4" t="s">
        <v>49</v>
      </c>
      <c r="B43" s="8">
        <v>9346.619999999999</v>
      </c>
      <c r="C43" s="8">
        <v>467.334</v>
      </c>
      <c r="D43" s="8">
        <v>100.01</v>
      </c>
      <c r="E43" s="8">
        <v>77.8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81</v>
      </c>
      <c r="B48" s="7">
        <v>1751.39</v>
      </c>
      <c r="C48" s="7">
        <v>87.56953</v>
      </c>
      <c r="D48" s="7">
        <v>18.739999999999998</v>
      </c>
      <c r="E48" s="7">
        <v>14.58</v>
      </c>
    </row>
    <row r="49" spans="1:5" x14ac:dyDescent="0.2">
      <c r="A49" s="4" t="s">
        <v>54</v>
      </c>
      <c r="B49" s="8">
        <v>1751.39</v>
      </c>
      <c r="C49" s="8">
        <v>87.56953</v>
      </c>
      <c r="D49" s="8">
        <v>18.739999999999998</v>
      </c>
      <c r="E49" s="8">
        <v>14.58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670.8</v>
      </c>
      <c r="C51" s="7">
        <v>33.54</v>
      </c>
      <c r="D51" s="7">
        <v>7.18</v>
      </c>
      <c r="E51" s="7">
        <v>5.58</v>
      </c>
    </row>
    <row r="52" spans="1:5" x14ac:dyDescent="0.2">
      <c r="A52" s="5" t="s">
        <v>83</v>
      </c>
      <c r="B52" s="7">
        <v>60.18</v>
      </c>
      <c r="C52" s="7">
        <v>3.0089399999999999</v>
      </c>
      <c r="D52" s="7">
        <v>0.64</v>
      </c>
      <c r="E52" s="7">
        <v>0.5</v>
      </c>
    </row>
    <row r="53" spans="1:5" x14ac:dyDescent="0.2">
      <c r="A53" s="5" t="s">
        <v>84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730.9799999999999</v>
      </c>
      <c r="C55" s="8">
        <v>36.548940000000002</v>
      </c>
      <c r="D55" s="8">
        <v>7.82</v>
      </c>
      <c r="E55" s="8">
        <v>6.08</v>
      </c>
    </row>
    <row r="56" spans="1:5" x14ac:dyDescent="0.2">
      <c r="A56" s="4" t="s">
        <v>61</v>
      </c>
      <c r="B56" s="8">
        <v>2482.37</v>
      </c>
      <c r="C56" s="8">
        <v>124.11847</v>
      </c>
      <c r="D56" s="8">
        <v>26.56</v>
      </c>
      <c r="E56" s="8">
        <v>20.66</v>
      </c>
    </row>
    <row r="57" spans="1:5" x14ac:dyDescent="0.2">
      <c r="A57" s="4" t="s">
        <v>62</v>
      </c>
      <c r="B57" s="8">
        <v>11828.989999999998</v>
      </c>
      <c r="C57" s="8">
        <v>591.45246999999995</v>
      </c>
      <c r="D57" s="8">
        <v>126.57</v>
      </c>
      <c r="E57" s="8">
        <v>98.46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0</v>
      </c>
      <c r="C59" s="7">
        <v>0</v>
      </c>
      <c r="D59" s="7">
        <v>0</v>
      </c>
      <c r="E59" s="7">
        <v>0</v>
      </c>
    </row>
    <row r="60" spans="1:5" x14ac:dyDescent="0.2">
      <c r="A60" s="5" t="s">
        <v>87</v>
      </c>
      <c r="B60" s="7">
        <v>14.8</v>
      </c>
      <c r="C60" s="7">
        <v>0.73995999999999995</v>
      </c>
      <c r="D60" s="7">
        <v>0.16</v>
      </c>
      <c r="E60" s="7">
        <v>0.12</v>
      </c>
    </row>
    <row r="61" spans="1:5" x14ac:dyDescent="0.2">
      <c r="A61" s="5" t="s">
        <v>88</v>
      </c>
      <c r="B61" s="7">
        <v>169</v>
      </c>
      <c r="C61" s="7">
        <v>8.4499999999999993</v>
      </c>
      <c r="D61" s="7">
        <v>1.81</v>
      </c>
      <c r="E61" s="7">
        <v>1.41</v>
      </c>
    </row>
    <row r="62" spans="1:5" x14ac:dyDescent="0.2">
      <c r="A62" s="4" t="s">
        <v>66</v>
      </c>
      <c r="B62" s="8">
        <v>183.8</v>
      </c>
      <c r="C62" s="8">
        <v>9.1899599999999992</v>
      </c>
      <c r="D62" s="8">
        <v>1.97</v>
      </c>
      <c r="E62" s="8">
        <v>1.53</v>
      </c>
    </row>
    <row r="63" spans="1:5" x14ac:dyDescent="0.2">
      <c r="A63" s="4" t="s">
        <v>67</v>
      </c>
      <c r="B63" s="8">
        <v>12012.789999999997</v>
      </c>
      <c r="C63" s="8">
        <v>600.64242999999999</v>
      </c>
      <c r="D63" s="8">
        <v>128.54</v>
      </c>
      <c r="E63" s="8">
        <v>99.99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391</v>
      </c>
      <c r="B2" s="2"/>
      <c r="C2" s="2"/>
      <c r="D2" s="2"/>
      <c r="E2" s="2"/>
    </row>
    <row r="3" spans="1:5" x14ac:dyDescent="0.2">
      <c r="A3" s="1" t="s">
        <v>394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395</v>
      </c>
      <c r="B6" s="5" t="s">
        <v>8</v>
      </c>
    </row>
    <row r="7" spans="1:5" ht="45" x14ac:dyDescent="0.2">
      <c r="A7" s="6" t="s">
        <v>9</v>
      </c>
      <c r="B7" s="6" t="s">
        <v>10</v>
      </c>
      <c r="C7" s="6" t="s">
        <v>396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2000</v>
      </c>
      <c r="C14" s="7">
        <v>2.8011300000000001</v>
      </c>
      <c r="D14" s="7">
        <v>15.06</v>
      </c>
      <c r="E14" s="7">
        <v>13.5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4207.5</v>
      </c>
      <c r="C16" s="7">
        <v>5.8928900000000004</v>
      </c>
      <c r="D16" s="7">
        <v>31.69</v>
      </c>
      <c r="E16" s="7">
        <v>28.39</v>
      </c>
    </row>
    <row r="17" spans="1:5" x14ac:dyDescent="0.2">
      <c r="A17" s="5" t="s">
        <v>23</v>
      </c>
      <c r="B17" s="7">
        <v>132</v>
      </c>
      <c r="C17" s="7">
        <v>0.18487999999999999</v>
      </c>
      <c r="D17" s="7">
        <v>0.99</v>
      </c>
      <c r="E17" s="7">
        <v>0.89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2513.15</v>
      </c>
      <c r="C19" s="7">
        <v>3.5198399999999999</v>
      </c>
      <c r="D19" s="7">
        <v>18.93</v>
      </c>
      <c r="E19" s="7">
        <v>16.96</v>
      </c>
    </row>
    <row r="20" spans="1:5" x14ac:dyDescent="0.2">
      <c r="A20" s="5" t="s">
        <v>26</v>
      </c>
      <c r="B20" s="7">
        <v>1322.29</v>
      </c>
      <c r="C20" s="7">
        <v>1.8519699999999999</v>
      </c>
      <c r="D20" s="7">
        <v>9.9600000000000009</v>
      </c>
      <c r="E20" s="7">
        <v>8.92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10174.939999999999</v>
      </c>
      <c r="C27" s="8">
        <v>14.25071</v>
      </c>
      <c r="D27" s="8">
        <v>76.63</v>
      </c>
      <c r="E27" s="8">
        <v>68.66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2070.6</v>
      </c>
      <c r="C29" s="7">
        <v>2.90002</v>
      </c>
      <c r="D29" s="7">
        <v>15.6</v>
      </c>
      <c r="E29" s="7">
        <v>13.97</v>
      </c>
    </row>
    <row r="30" spans="1:5" x14ac:dyDescent="0.2">
      <c r="A30" s="5" t="s">
        <v>36</v>
      </c>
      <c r="B30" s="7">
        <v>305.25</v>
      </c>
      <c r="C30" s="7">
        <v>0.42752000000000001</v>
      </c>
      <c r="D30" s="7">
        <v>2.2999999999999998</v>
      </c>
      <c r="E30" s="7">
        <v>2.06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414.48</v>
      </c>
      <c r="C38" s="7">
        <v>0.58050999999999997</v>
      </c>
      <c r="D38" s="7">
        <v>3.12</v>
      </c>
      <c r="E38" s="7">
        <v>2.8</v>
      </c>
    </row>
    <row r="39" spans="1:5" x14ac:dyDescent="0.2">
      <c r="A39" s="5" t="s">
        <v>397</v>
      </c>
      <c r="B39" s="7">
        <v>110.53</v>
      </c>
      <c r="C39" s="7">
        <v>0.15479999999999999</v>
      </c>
      <c r="D39" s="7">
        <v>0.83</v>
      </c>
      <c r="E39" s="7">
        <v>0.75</v>
      </c>
    </row>
    <row r="40" spans="1:5" x14ac:dyDescent="0.2">
      <c r="A40" s="4" t="s">
        <v>45</v>
      </c>
      <c r="B40" s="8">
        <v>2900.86</v>
      </c>
      <c r="C40" s="8">
        <v>4.0628500000000001</v>
      </c>
      <c r="D40" s="8">
        <v>21.85</v>
      </c>
      <c r="E40" s="8">
        <v>19.579999999999998</v>
      </c>
    </row>
    <row r="41" spans="1:5" x14ac:dyDescent="0.2">
      <c r="A41" s="1" t="s">
        <v>46</v>
      </c>
      <c r="B41" s="2"/>
      <c r="C41" s="2"/>
      <c r="D41" s="2"/>
      <c r="E41" s="2"/>
    </row>
    <row r="42" spans="1:5" x14ac:dyDescent="0.2">
      <c r="A42" s="5" t="s">
        <v>398</v>
      </c>
      <c r="B42" s="7">
        <v>200.28</v>
      </c>
      <c r="C42" s="7">
        <v>0.28000000000000003</v>
      </c>
      <c r="D42" s="7">
        <v>1.51</v>
      </c>
      <c r="E42" s="7">
        <v>1.35</v>
      </c>
    </row>
    <row r="43" spans="1:5" x14ac:dyDescent="0.2">
      <c r="A43" s="4" t="s">
        <v>48</v>
      </c>
      <c r="B43" s="8">
        <v>200.28</v>
      </c>
      <c r="C43" s="8">
        <v>0.28000000000000003</v>
      </c>
      <c r="D43" s="8">
        <v>1.51</v>
      </c>
      <c r="E43" s="8">
        <v>1.35</v>
      </c>
    </row>
    <row r="44" spans="1:5" x14ac:dyDescent="0.2">
      <c r="A44" s="4" t="s">
        <v>49</v>
      </c>
      <c r="B44" s="8">
        <v>13276.08</v>
      </c>
      <c r="C44" s="8">
        <v>18.59356</v>
      </c>
      <c r="D44" s="8">
        <v>99.99</v>
      </c>
      <c r="E44" s="8">
        <v>89.59</v>
      </c>
    </row>
    <row r="45" spans="1:5" x14ac:dyDescent="0.2">
      <c r="A45" s="1" t="s">
        <v>50</v>
      </c>
      <c r="B45" s="2"/>
      <c r="C45" s="2"/>
      <c r="D45" s="2"/>
      <c r="E45" s="2"/>
    </row>
    <row r="46" spans="1:5" x14ac:dyDescent="0.2">
      <c r="A46" s="5" t="s">
        <v>399</v>
      </c>
      <c r="B46" s="7">
        <v>205</v>
      </c>
      <c r="C46" s="7">
        <v>0.28711999999999999</v>
      </c>
      <c r="D46" s="7">
        <v>1.54</v>
      </c>
      <c r="E46" s="7">
        <v>1.38</v>
      </c>
    </row>
    <row r="47" spans="1:5" x14ac:dyDescent="0.2">
      <c r="A47" s="5" t="s">
        <v>400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401</v>
      </c>
      <c r="B48" s="7">
        <v>0</v>
      </c>
      <c r="C48" s="7">
        <v>0</v>
      </c>
      <c r="D48" s="7">
        <v>0</v>
      </c>
      <c r="E48" s="7">
        <v>0</v>
      </c>
    </row>
    <row r="49" spans="1:5" x14ac:dyDescent="0.2">
      <c r="A49" s="5" t="s">
        <v>402</v>
      </c>
      <c r="B49" s="7">
        <v>1115.47</v>
      </c>
      <c r="C49" s="7">
        <v>1.56229</v>
      </c>
      <c r="D49" s="7">
        <v>8.4</v>
      </c>
      <c r="E49" s="7">
        <v>7.53</v>
      </c>
    </row>
    <row r="50" spans="1:5" x14ac:dyDescent="0.2">
      <c r="A50" s="4" t="s">
        <v>54</v>
      </c>
      <c r="B50" s="8">
        <v>1320.47</v>
      </c>
      <c r="C50" s="8">
        <v>1.84941</v>
      </c>
      <c r="D50" s="8">
        <v>9.94</v>
      </c>
      <c r="E50" s="8">
        <v>8.91</v>
      </c>
    </row>
    <row r="51" spans="1:5" x14ac:dyDescent="0.2">
      <c r="A51" s="1" t="s">
        <v>55</v>
      </c>
      <c r="B51" s="2"/>
      <c r="C51" s="2"/>
      <c r="D51" s="2"/>
      <c r="E51" s="2"/>
    </row>
    <row r="52" spans="1:5" x14ac:dyDescent="0.2">
      <c r="A52" s="5" t="s">
        <v>403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404</v>
      </c>
      <c r="B53" s="7">
        <v>60.18</v>
      </c>
      <c r="C53" s="7">
        <v>8.4279999999999994E-2</v>
      </c>
      <c r="D53" s="7">
        <v>0.45</v>
      </c>
      <c r="E53" s="7">
        <v>0.41</v>
      </c>
    </row>
    <row r="54" spans="1:5" x14ac:dyDescent="0.2">
      <c r="A54" s="5" t="s">
        <v>405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5" t="s">
        <v>406</v>
      </c>
      <c r="B55" s="7">
        <v>0</v>
      </c>
      <c r="C55" s="7">
        <v>0</v>
      </c>
      <c r="D55" s="7">
        <v>0</v>
      </c>
      <c r="E55" s="7">
        <v>0</v>
      </c>
    </row>
    <row r="56" spans="1:5" x14ac:dyDescent="0.2">
      <c r="A56" s="4" t="s">
        <v>60</v>
      </c>
      <c r="B56" s="8">
        <v>60.18</v>
      </c>
      <c r="C56" s="8">
        <v>8.4279999999999994E-2</v>
      </c>
      <c r="D56" s="8">
        <v>0.45</v>
      </c>
      <c r="E56" s="8">
        <v>0.41</v>
      </c>
    </row>
    <row r="57" spans="1:5" x14ac:dyDescent="0.2">
      <c r="A57" s="4" t="s">
        <v>61</v>
      </c>
      <c r="B57" s="8">
        <v>1380.65</v>
      </c>
      <c r="C57" s="8">
        <v>1.9336899999999999</v>
      </c>
      <c r="D57" s="8">
        <v>10.39</v>
      </c>
      <c r="E57" s="8">
        <v>9.32</v>
      </c>
    </row>
    <row r="58" spans="1:5" x14ac:dyDescent="0.2">
      <c r="A58" s="4" t="s">
        <v>62</v>
      </c>
      <c r="B58" s="8">
        <v>14656.73</v>
      </c>
      <c r="C58" s="8">
        <v>20.527249999999999</v>
      </c>
      <c r="D58" s="8">
        <v>110.38</v>
      </c>
      <c r="E58" s="8">
        <v>98.91</v>
      </c>
    </row>
    <row r="59" spans="1:5" x14ac:dyDescent="0.2">
      <c r="A59" s="1" t="s">
        <v>63</v>
      </c>
      <c r="B59" s="2"/>
      <c r="C59" s="2"/>
      <c r="D59" s="2"/>
      <c r="E59" s="2"/>
    </row>
    <row r="60" spans="1:5" x14ac:dyDescent="0.2">
      <c r="A60" s="5" t="s">
        <v>407</v>
      </c>
      <c r="B60" s="7">
        <v>0</v>
      </c>
      <c r="C60" s="7">
        <v>0</v>
      </c>
      <c r="D60" s="7">
        <v>0</v>
      </c>
      <c r="E60" s="7">
        <v>0</v>
      </c>
    </row>
    <row r="61" spans="1:5" x14ac:dyDescent="0.2">
      <c r="A61" s="5" t="s">
        <v>408</v>
      </c>
      <c r="B61" s="7">
        <v>9.43</v>
      </c>
      <c r="C61" s="7">
        <v>1.32E-2</v>
      </c>
      <c r="D61" s="7">
        <v>7.0000000000000007E-2</v>
      </c>
      <c r="E61" s="7">
        <v>0.06</v>
      </c>
    </row>
    <row r="62" spans="1:5" x14ac:dyDescent="0.2">
      <c r="A62" s="5" t="s">
        <v>409</v>
      </c>
      <c r="B62" s="7">
        <v>152.1</v>
      </c>
      <c r="C62" s="7">
        <v>0.21303</v>
      </c>
      <c r="D62" s="7">
        <v>1.1499999999999999</v>
      </c>
      <c r="E62" s="7">
        <v>1.03</v>
      </c>
    </row>
    <row r="63" spans="1:5" x14ac:dyDescent="0.2">
      <c r="A63" s="4" t="s">
        <v>66</v>
      </c>
      <c r="B63" s="8">
        <v>161.53</v>
      </c>
      <c r="C63" s="8">
        <v>0.22622999999999999</v>
      </c>
      <c r="D63" s="8">
        <v>1.22</v>
      </c>
      <c r="E63" s="8">
        <v>1.0900000000000001</v>
      </c>
    </row>
    <row r="64" spans="1:5" x14ac:dyDescent="0.2">
      <c r="A64" s="4" t="s">
        <v>67</v>
      </c>
      <c r="B64" s="8">
        <v>14818.26</v>
      </c>
      <c r="C64" s="8">
        <v>20.75348</v>
      </c>
      <c r="D64" s="8">
        <v>111.6</v>
      </c>
      <c r="E64" s="8">
        <v>100</v>
      </c>
    </row>
    <row r="66" spans="1:5" x14ac:dyDescent="0.2">
      <c r="A66" s="1" t="s">
        <v>68</v>
      </c>
      <c r="B66" s="2"/>
      <c r="C66" s="2"/>
      <c r="D66" s="2"/>
      <c r="E66" s="2"/>
    </row>
  </sheetData>
  <mergeCells count="12">
    <mergeCell ref="A28:E28"/>
    <mergeCell ref="A41:E41"/>
    <mergeCell ref="A45:E45"/>
    <mergeCell ref="A51:E51"/>
    <mergeCell ref="A59:E59"/>
    <mergeCell ref="A66:E66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97</v>
      </c>
      <c r="B2" s="2"/>
      <c r="C2" s="2"/>
      <c r="D2" s="2"/>
      <c r="E2" s="2"/>
    </row>
    <row r="3" spans="1:5" x14ac:dyDescent="0.2">
      <c r="A3" s="1" t="s">
        <v>98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99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100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1198.67</v>
      </c>
      <c r="C12" s="7">
        <v>7.2646499999999996</v>
      </c>
      <c r="D12" s="7">
        <v>21.73</v>
      </c>
      <c r="E12" s="7">
        <v>13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5" t="s">
        <v>23</v>
      </c>
      <c r="B17" s="7">
        <v>320</v>
      </c>
      <c r="C17" s="7">
        <v>1.9394</v>
      </c>
      <c r="D17" s="7">
        <v>5.8</v>
      </c>
      <c r="E17" s="7">
        <v>3.47</v>
      </c>
    </row>
    <row r="18" spans="1:5" x14ac:dyDescent="0.2">
      <c r="A18" s="5" t="s">
        <v>24</v>
      </c>
      <c r="B18" s="7">
        <v>1417.5</v>
      </c>
      <c r="C18" s="7">
        <v>8.5909099999999992</v>
      </c>
      <c r="D18" s="7">
        <v>25.7</v>
      </c>
      <c r="E18" s="7">
        <v>15.37</v>
      </c>
    </row>
    <row r="19" spans="1:5" x14ac:dyDescent="0.2">
      <c r="A19" s="5" t="s">
        <v>25</v>
      </c>
      <c r="B19" s="7">
        <v>415.32</v>
      </c>
      <c r="C19" s="7">
        <v>2.51709</v>
      </c>
      <c r="D19" s="7">
        <v>7.53</v>
      </c>
      <c r="E19" s="7">
        <v>4.5</v>
      </c>
    </row>
    <row r="20" spans="1:5" x14ac:dyDescent="0.2">
      <c r="A20" s="5" t="s">
        <v>26</v>
      </c>
      <c r="B20" s="7">
        <v>1384.12</v>
      </c>
      <c r="C20" s="7">
        <v>8.3886099999999999</v>
      </c>
      <c r="D20" s="7">
        <v>25.1</v>
      </c>
      <c r="E20" s="7">
        <v>15.01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4735.6099999999997</v>
      </c>
      <c r="C27" s="8">
        <v>28.700659999999999</v>
      </c>
      <c r="D27" s="8">
        <v>85.86</v>
      </c>
      <c r="E27" s="8">
        <v>51.35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264.83999999999997</v>
      </c>
      <c r="C29" s="7">
        <v>1.6050899999999999</v>
      </c>
      <c r="D29" s="7">
        <v>4.8</v>
      </c>
      <c r="E29" s="7">
        <v>2.87</v>
      </c>
    </row>
    <row r="30" spans="1:5" x14ac:dyDescent="0.2">
      <c r="A30" s="5" t="s">
        <v>36</v>
      </c>
      <c r="B30" s="7">
        <v>142.07</v>
      </c>
      <c r="C30" s="7">
        <v>0.86102999999999996</v>
      </c>
      <c r="D30" s="7">
        <v>2.58</v>
      </c>
      <c r="E30" s="7">
        <v>1.54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230.4</v>
      </c>
      <c r="C38" s="7">
        <v>1.39636</v>
      </c>
      <c r="D38" s="7">
        <v>4.18</v>
      </c>
      <c r="E38" s="7">
        <v>2.5</v>
      </c>
    </row>
    <row r="39" spans="1:5" x14ac:dyDescent="0.2">
      <c r="A39" s="4" t="s">
        <v>45</v>
      </c>
      <c r="B39" s="8">
        <v>637.30999999999995</v>
      </c>
      <c r="C39" s="8">
        <v>3.8624800000000001</v>
      </c>
      <c r="D39" s="8">
        <v>11.56</v>
      </c>
      <c r="E39" s="8">
        <v>6.91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142.06</v>
      </c>
      <c r="C41" s="7">
        <v>0.86</v>
      </c>
      <c r="D41" s="7">
        <v>2.58</v>
      </c>
      <c r="E41" s="7">
        <v>1.54</v>
      </c>
    </row>
    <row r="42" spans="1:5" x14ac:dyDescent="0.2">
      <c r="A42" s="4" t="s">
        <v>48</v>
      </c>
      <c r="B42" s="8">
        <v>142.06</v>
      </c>
      <c r="C42" s="8">
        <v>0.86</v>
      </c>
      <c r="D42" s="8">
        <v>2.58</v>
      </c>
      <c r="E42" s="8">
        <v>1.54</v>
      </c>
    </row>
    <row r="43" spans="1:5" x14ac:dyDescent="0.2">
      <c r="A43" s="4" t="s">
        <v>49</v>
      </c>
      <c r="B43" s="8">
        <v>5514.9800000000005</v>
      </c>
      <c r="C43" s="8">
        <v>33.423139999999997</v>
      </c>
      <c r="D43" s="8">
        <v>100</v>
      </c>
      <c r="E43" s="8">
        <v>59.8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105.13</v>
      </c>
      <c r="C45" s="7">
        <v>0.63712999999999997</v>
      </c>
      <c r="D45" s="7">
        <v>1.91</v>
      </c>
      <c r="E45" s="7">
        <v>1.1399999999999999</v>
      </c>
    </row>
    <row r="46" spans="1:5" x14ac:dyDescent="0.2">
      <c r="A46" s="5" t="s">
        <v>52</v>
      </c>
      <c r="B46" s="7">
        <v>147.41</v>
      </c>
      <c r="C46" s="7">
        <v>0.89337999999999995</v>
      </c>
      <c r="D46" s="7">
        <v>2.67</v>
      </c>
      <c r="E46" s="7">
        <v>1.6</v>
      </c>
    </row>
    <row r="47" spans="1:5" x14ac:dyDescent="0.2">
      <c r="A47" s="5" t="s">
        <v>53</v>
      </c>
      <c r="B47" s="7">
        <v>181.5</v>
      </c>
      <c r="C47" s="7">
        <v>1.10002</v>
      </c>
      <c r="D47" s="7">
        <v>3.29</v>
      </c>
      <c r="E47" s="7">
        <v>1.97</v>
      </c>
    </row>
    <row r="48" spans="1:5" x14ac:dyDescent="0.2">
      <c r="A48" s="4" t="s">
        <v>54</v>
      </c>
      <c r="B48" s="8">
        <v>434.03999999999996</v>
      </c>
      <c r="C48" s="8">
        <v>2.6305299999999998</v>
      </c>
      <c r="D48" s="8">
        <v>7.87</v>
      </c>
      <c r="E48" s="8">
        <v>4.71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130.71</v>
      </c>
      <c r="C50" s="7">
        <v>0.79220999999999997</v>
      </c>
      <c r="D50" s="7">
        <v>2.37</v>
      </c>
      <c r="E50" s="7">
        <v>1.42</v>
      </c>
    </row>
    <row r="51" spans="1:5" x14ac:dyDescent="0.2">
      <c r="A51" s="5" t="s">
        <v>57</v>
      </c>
      <c r="B51" s="7">
        <v>145.88999999999999</v>
      </c>
      <c r="C51" s="7">
        <v>0.88417000000000001</v>
      </c>
      <c r="D51" s="7">
        <v>2.65</v>
      </c>
      <c r="E51" s="7">
        <v>1.58</v>
      </c>
    </row>
    <row r="52" spans="1:5" x14ac:dyDescent="0.2">
      <c r="A52" s="5" t="s">
        <v>58</v>
      </c>
      <c r="B52" s="7">
        <v>17.25</v>
      </c>
      <c r="C52" s="7">
        <v>0.10457</v>
      </c>
      <c r="D52" s="7">
        <v>0.31</v>
      </c>
      <c r="E52" s="7">
        <v>0.19</v>
      </c>
    </row>
    <row r="53" spans="1:5" x14ac:dyDescent="0.2">
      <c r="A53" s="5" t="s">
        <v>59</v>
      </c>
      <c r="B53" s="7">
        <v>2918.37</v>
      </c>
      <c r="C53" s="7">
        <v>17.687100000000001</v>
      </c>
      <c r="D53" s="7">
        <v>52.92</v>
      </c>
      <c r="E53" s="7">
        <v>31.65</v>
      </c>
    </row>
    <row r="54" spans="1:5" x14ac:dyDescent="0.2">
      <c r="A54" s="4" t="s">
        <v>60</v>
      </c>
      <c r="B54" s="8">
        <v>3212.22</v>
      </c>
      <c r="C54" s="8">
        <v>19.468050000000002</v>
      </c>
      <c r="D54" s="8">
        <v>58.25</v>
      </c>
      <c r="E54" s="8">
        <v>34.840000000000003</v>
      </c>
    </row>
    <row r="55" spans="1:5" x14ac:dyDescent="0.2">
      <c r="A55" s="4" t="s">
        <v>61</v>
      </c>
      <c r="B55" s="8">
        <v>3646.2599999999998</v>
      </c>
      <c r="C55" s="8">
        <v>22.098579999999998</v>
      </c>
      <c r="D55" s="8">
        <v>66.12</v>
      </c>
      <c r="E55" s="8">
        <v>39.549999999999997</v>
      </c>
    </row>
    <row r="56" spans="1:5" x14ac:dyDescent="0.2">
      <c r="A56" s="4" t="s">
        <v>62</v>
      </c>
      <c r="B56" s="8">
        <v>9161.24</v>
      </c>
      <c r="C56" s="8">
        <v>55.521720000000002</v>
      </c>
      <c r="D56" s="8">
        <v>166.12</v>
      </c>
      <c r="E56" s="8">
        <v>99.35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38.880000000000003</v>
      </c>
      <c r="C58" s="7">
        <v>0.23563000000000001</v>
      </c>
      <c r="D58" s="7">
        <v>0.7</v>
      </c>
      <c r="E58" s="7">
        <v>0.42</v>
      </c>
    </row>
    <row r="59" spans="1:5" x14ac:dyDescent="0.2">
      <c r="A59" s="5" t="s">
        <v>65</v>
      </c>
      <c r="B59" s="7">
        <v>21.37</v>
      </c>
      <c r="C59" s="7">
        <v>0.12948999999999999</v>
      </c>
      <c r="D59" s="7">
        <v>0.39</v>
      </c>
      <c r="E59" s="7">
        <v>0.23</v>
      </c>
    </row>
    <row r="60" spans="1:5" x14ac:dyDescent="0.2">
      <c r="A60" s="4" t="s">
        <v>66</v>
      </c>
      <c r="B60" s="8">
        <v>60.25</v>
      </c>
      <c r="C60" s="8">
        <v>0.36512</v>
      </c>
      <c r="D60" s="8">
        <v>1.0900000000000001</v>
      </c>
      <c r="E60" s="8">
        <v>0.65</v>
      </c>
    </row>
    <row r="61" spans="1:5" x14ac:dyDescent="0.2">
      <c r="A61" s="4" t="s">
        <v>67</v>
      </c>
      <c r="B61" s="8">
        <v>9221.49</v>
      </c>
      <c r="C61" s="8">
        <v>55.886839999999999</v>
      </c>
      <c r="D61" s="8">
        <v>167.21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391</v>
      </c>
      <c r="B2" s="2"/>
      <c r="C2" s="2"/>
      <c r="D2" s="2"/>
      <c r="E2" s="2"/>
    </row>
    <row r="3" spans="1:5" x14ac:dyDescent="0.2">
      <c r="A3" s="1" t="s">
        <v>410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411</v>
      </c>
      <c r="B6" s="5" t="s">
        <v>8</v>
      </c>
    </row>
    <row r="7" spans="1:5" ht="45" x14ac:dyDescent="0.2">
      <c r="A7" s="6" t="s">
        <v>9</v>
      </c>
      <c r="B7" s="6" t="s">
        <v>10</v>
      </c>
      <c r="C7" s="6" t="s">
        <v>396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1463</v>
      </c>
      <c r="C14" s="7">
        <v>1.53674</v>
      </c>
      <c r="D14" s="7">
        <v>10.89</v>
      </c>
      <c r="E14" s="7">
        <v>9.08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4495.5</v>
      </c>
      <c r="C16" s="7">
        <v>4.7221200000000003</v>
      </c>
      <c r="D16" s="7">
        <v>33.46</v>
      </c>
      <c r="E16" s="7">
        <v>27.9</v>
      </c>
    </row>
    <row r="17" spans="1:5" x14ac:dyDescent="0.2">
      <c r="A17" s="5" t="s">
        <v>23</v>
      </c>
      <c r="B17" s="7">
        <v>132</v>
      </c>
      <c r="C17" s="7">
        <v>0.13866000000000001</v>
      </c>
      <c r="D17" s="7">
        <v>0.98</v>
      </c>
      <c r="E17" s="7">
        <v>0.82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1286</v>
      </c>
      <c r="C19" s="7">
        <v>1.35083</v>
      </c>
      <c r="D19" s="7">
        <v>9.57</v>
      </c>
      <c r="E19" s="7">
        <v>7.98</v>
      </c>
    </row>
    <row r="20" spans="1:5" x14ac:dyDescent="0.2">
      <c r="A20" s="5" t="s">
        <v>26</v>
      </c>
      <c r="B20" s="7">
        <v>2535.23</v>
      </c>
      <c r="C20" s="7">
        <v>2.6630199999999999</v>
      </c>
      <c r="D20" s="7">
        <v>18.87</v>
      </c>
      <c r="E20" s="7">
        <v>15.74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9911.73</v>
      </c>
      <c r="C27" s="8">
        <v>10.41137</v>
      </c>
      <c r="D27" s="8">
        <v>73.77</v>
      </c>
      <c r="E27" s="8">
        <v>61.52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2380</v>
      </c>
      <c r="C29" s="7">
        <v>2.4999699999999998</v>
      </c>
      <c r="D29" s="7">
        <v>17.71</v>
      </c>
      <c r="E29" s="7">
        <v>14.77</v>
      </c>
    </row>
    <row r="30" spans="1:5" x14ac:dyDescent="0.2">
      <c r="A30" s="5" t="s">
        <v>36</v>
      </c>
      <c r="B30" s="7">
        <v>297.35000000000002</v>
      </c>
      <c r="C30" s="7">
        <v>0.31234000000000001</v>
      </c>
      <c r="D30" s="7">
        <v>2.21</v>
      </c>
      <c r="E30" s="7">
        <v>1.85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531.79</v>
      </c>
      <c r="C38" s="7">
        <v>0.55859999999999999</v>
      </c>
      <c r="D38" s="7">
        <v>3.96</v>
      </c>
      <c r="E38" s="7">
        <v>3.3</v>
      </c>
    </row>
    <row r="39" spans="1:5" x14ac:dyDescent="0.2">
      <c r="A39" s="5" t="s">
        <v>397</v>
      </c>
      <c r="B39" s="7">
        <v>141.81</v>
      </c>
      <c r="C39" s="7">
        <v>0.14896000000000001</v>
      </c>
      <c r="D39" s="7">
        <v>1.06</v>
      </c>
      <c r="E39" s="7">
        <v>0.88</v>
      </c>
    </row>
    <row r="40" spans="1:5" x14ac:dyDescent="0.2">
      <c r="A40" s="4" t="s">
        <v>45</v>
      </c>
      <c r="B40" s="8">
        <v>3350.95</v>
      </c>
      <c r="C40" s="8">
        <v>3.5198700000000001</v>
      </c>
      <c r="D40" s="8">
        <v>24.94</v>
      </c>
      <c r="E40" s="8">
        <v>20.8</v>
      </c>
    </row>
    <row r="41" spans="1:5" x14ac:dyDescent="0.2">
      <c r="A41" s="1" t="s">
        <v>46</v>
      </c>
      <c r="B41" s="2"/>
      <c r="C41" s="2"/>
      <c r="D41" s="2"/>
      <c r="E41" s="2"/>
    </row>
    <row r="42" spans="1:5" x14ac:dyDescent="0.2">
      <c r="A42" s="5" t="s">
        <v>398</v>
      </c>
      <c r="B42" s="7">
        <v>172.44</v>
      </c>
      <c r="C42" s="7">
        <v>0.18</v>
      </c>
      <c r="D42" s="7">
        <v>1.28</v>
      </c>
      <c r="E42" s="7">
        <v>1.07</v>
      </c>
    </row>
    <row r="43" spans="1:5" x14ac:dyDescent="0.2">
      <c r="A43" s="4" t="s">
        <v>48</v>
      </c>
      <c r="B43" s="8">
        <v>172.44</v>
      </c>
      <c r="C43" s="8">
        <v>0.18</v>
      </c>
      <c r="D43" s="8">
        <v>1.28</v>
      </c>
      <c r="E43" s="8">
        <v>1.07</v>
      </c>
    </row>
    <row r="44" spans="1:5" x14ac:dyDescent="0.2">
      <c r="A44" s="4" t="s">
        <v>49</v>
      </c>
      <c r="B44" s="8">
        <v>13435.12</v>
      </c>
      <c r="C44" s="8">
        <v>14.11124</v>
      </c>
      <c r="D44" s="8">
        <v>99.99</v>
      </c>
      <c r="E44" s="8">
        <v>83.39</v>
      </c>
    </row>
    <row r="45" spans="1:5" x14ac:dyDescent="0.2">
      <c r="A45" s="1" t="s">
        <v>50</v>
      </c>
      <c r="B45" s="2"/>
      <c r="C45" s="2"/>
      <c r="D45" s="2"/>
      <c r="E45" s="2"/>
    </row>
    <row r="46" spans="1:5" x14ac:dyDescent="0.2">
      <c r="A46" s="5" t="s">
        <v>399</v>
      </c>
      <c r="B46" s="7">
        <v>301.33999999999997</v>
      </c>
      <c r="C46" s="7">
        <v>0.31652999999999998</v>
      </c>
      <c r="D46" s="7">
        <v>2.2400000000000002</v>
      </c>
      <c r="E46" s="7">
        <v>1.87</v>
      </c>
    </row>
    <row r="47" spans="1:5" x14ac:dyDescent="0.2">
      <c r="A47" s="5" t="s">
        <v>400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5" t="s">
        <v>401</v>
      </c>
      <c r="B48" s="7">
        <v>0</v>
      </c>
      <c r="C48" s="7">
        <v>0</v>
      </c>
      <c r="D48" s="7">
        <v>0</v>
      </c>
      <c r="E48" s="7">
        <v>0</v>
      </c>
    </row>
    <row r="49" spans="1:5" x14ac:dyDescent="0.2">
      <c r="A49" s="5" t="s">
        <v>402</v>
      </c>
      <c r="B49" s="7">
        <v>936.36</v>
      </c>
      <c r="C49" s="7">
        <v>0.98355999999999999</v>
      </c>
      <c r="D49" s="7">
        <v>6.97</v>
      </c>
      <c r="E49" s="7">
        <v>5.81</v>
      </c>
    </row>
    <row r="50" spans="1:5" x14ac:dyDescent="0.2">
      <c r="A50" s="4" t="s">
        <v>54</v>
      </c>
      <c r="B50" s="8">
        <v>1237.7</v>
      </c>
      <c r="C50" s="8">
        <v>1.30009</v>
      </c>
      <c r="D50" s="8">
        <v>9.2100000000000009</v>
      </c>
      <c r="E50" s="8">
        <v>7.68</v>
      </c>
    </row>
    <row r="51" spans="1:5" x14ac:dyDescent="0.2">
      <c r="A51" s="1" t="s">
        <v>55</v>
      </c>
      <c r="B51" s="2"/>
      <c r="C51" s="2"/>
      <c r="D51" s="2"/>
      <c r="E51" s="2"/>
    </row>
    <row r="52" spans="1:5" x14ac:dyDescent="0.2">
      <c r="A52" s="5" t="s">
        <v>403</v>
      </c>
      <c r="B52" s="7">
        <v>1235</v>
      </c>
      <c r="C52" s="7">
        <v>1.2972600000000001</v>
      </c>
      <c r="D52" s="7">
        <v>9.19</v>
      </c>
      <c r="E52" s="7">
        <v>7.67</v>
      </c>
    </row>
    <row r="53" spans="1:5" x14ac:dyDescent="0.2">
      <c r="A53" s="5" t="s">
        <v>404</v>
      </c>
      <c r="B53" s="7">
        <v>43.6</v>
      </c>
      <c r="C53" s="7">
        <v>4.58E-2</v>
      </c>
      <c r="D53" s="7">
        <v>0.32</v>
      </c>
      <c r="E53" s="7">
        <v>0.27</v>
      </c>
    </row>
    <row r="54" spans="1:5" x14ac:dyDescent="0.2">
      <c r="A54" s="5" t="s">
        <v>405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5" t="s">
        <v>406</v>
      </c>
      <c r="B55" s="7">
        <v>0</v>
      </c>
      <c r="C55" s="7">
        <v>0</v>
      </c>
      <c r="D55" s="7">
        <v>0</v>
      </c>
      <c r="E55" s="7">
        <v>0</v>
      </c>
    </row>
    <row r="56" spans="1:5" x14ac:dyDescent="0.2">
      <c r="A56" s="4" t="s">
        <v>60</v>
      </c>
      <c r="B56" s="8">
        <v>1278.5999999999999</v>
      </c>
      <c r="C56" s="8">
        <v>1.3430599999999999</v>
      </c>
      <c r="D56" s="8">
        <v>9.51</v>
      </c>
      <c r="E56" s="8">
        <v>7.94</v>
      </c>
    </row>
    <row r="57" spans="1:5" x14ac:dyDescent="0.2">
      <c r="A57" s="4" t="s">
        <v>61</v>
      </c>
      <c r="B57" s="8">
        <v>2516.3000000000002</v>
      </c>
      <c r="C57" s="8">
        <v>2.6431499999999999</v>
      </c>
      <c r="D57" s="8">
        <v>18.72</v>
      </c>
      <c r="E57" s="8">
        <v>15.62</v>
      </c>
    </row>
    <row r="58" spans="1:5" x14ac:dyDescent="0.2">
      <c r="A58" s="4" t="s">
        <v>62</v>
      </c>
      <c r="B58" s="8">
        <v>15951.420000000002</v>
      </c>
      <c r="C58" s="8">
        <v>16.754390000000001</v>
      </c>
      <c r="D58" s="8">
        <v>118.71</v>
      </c>
      <c r="E58" s="8">
        <v>99.01</v>
      </c>
    </row>
    <row r="59" spans="1:5" x14ac:dyDescent="0.2">
      <c r="A59" s="1" t="s">
        <v>63</v>
      </c>
      <c r="B59" s="2"/>
      <c r="C59" s="2"/>
      <c r="D59" s="2"/>
      <c r="E59" s="2"/>
    </row>
    <row r="60" spans="1:5" x14ac:dyDescent="0.2">
      <c r="A60" s="5" t="s">
        <v>407</v>
      </c>
      <c r="B60" s="7">
        <v>0</v>
      </c>
      <c r="C60" s="7">
        <v>0</v>
      </c>
      <c r="D60" s="7">
        <v>0</v>
      </c>
      <c r="E60" s="7">
        <v>0</v>
      </c>
    </row>
    <row r="61" spans="1:5" x14ac:dyDescent="0.2">
      <c r="A61" s="5" t="s">
        <v>408</v>
      </c>
      <c r="B61" s="7">
        <v>7.91</v>
      </c>
      <c r="C61" s="7">
        <v>8.3099999999999997E-3</v>
      </c>
      <c r="D61" s="7">
        <v>0.06</v>
      </c>
      <c r="E61" s="7">
        <v>0.05</v>
      </c>
    </row>
    <row r="62" spans="1:5" x14ac:dyDescent="0.2">
      <c r="A62" s="5" t="s">
        <v>409</v>
      </c>
      <c r="B62" s="7">
        <v>152.1</v>
      </c>
      <c r="C62" s="7">
        <v>0.15977</v>
      </c>
      <c r="D62" s="7">
        <v>1.1299999999999999</v>
      </c>
      <c r="E62" s="7">
        <v>0.94</v>
      </c>
    </row>
    <row r="63" spans="1:5" x14ac:dyDescent="0.2">
      <c r="A63" s="4" t="s">
        <v>66</v>
      </c>
      <c r="B63" s="8">
        <v>160.01</v>
      </c>
      <c r="C63" s="8">
        <v>0.16808000000000001</v>
      </c>
      <c r="D63" s="8">
        <v>1.19</v>
      </c>
      <c r="E63" s="8">
        <v>0.99</v>
      </c>
    </row>
    <row r="64" spans="1:5" x14ac:dyDescent="0.2">
      <c r="A64" s="4" t="s">
        <v>67</v>
      </c>
      <c r="B64" s="8">
        <v>16111.430000000002</v>
      </c>
      <c r="C64" s="8">
        <v>16.922470000000001</v>
      </c>
      <c r="D64" s="8">
        <v>119.9</v>
      </c>
      <c r="E64" s="8">
        <v>100</v>
      </c>
    </row>
    <row r="66" spans="1:5" x14ac:dyDescent="0.2">
      <c r="A66" s="1" t="s">
        <v>68</v>
      </c>
      <c r="B66" s="2"/>
      <c r="C66" s="2"/>
      <c r="D66" s="2"/>
      <c r="E66" s="2"/>
    </row>
  </sheetData>
  <mergeCells count="12">
    <mergeCell ref="A28:E28"/>
    <mergeCell ref="A41:E41"/>
    <mergeCell ref="A45:E45"/>
    <mergeCell ref="A51:E51"/>
    <mergeCell ref="A59:E59"/>
    <mergeCell ref="A66:E66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391</v>
      </c>
      <c r="B2" s="2"/>
      <c r="C2" s="2"/>
      <c r="D2" s="2"/>
      <c r="E2" s="2"/>
    </row>
    <row r="3" spans="1:5" x14ac:dyDescent="0.2">
      <c r="A3" s="1" t="s">
        <v>412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132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623.08000000000004</v>
      </c>
      <c r="C12" s="7">
        <v>2.4920000000000001E-2</v>
      </c>
      <c r="D12" s="7">
        <v>7.73</v>
      </c>
      <c r="E12" s="7">
        <v>6.37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2398</v>
      </c>
      <c r="C16" s="7">
        <v>9.5920000000000005E-2</v>
      </c>
      <c r="D16" s="7">
        <v>29.75</v>
      </c>
      <c r="E16" s="7">
        <v>24.51</v>
      </c>
    </row>
    <row r="17" spans="1:5" x14ac:dyDescent="0.2">
      <c r="A17" s="5" t="s">
        <v>23</v>
      </c>
      <c r="B17" s="7">
        <v>132</v>
      </c>
      <c r="C17" s="7">
        <v>5.28E-3</v>
      </c>
      <c r="D17" s="7">
        <v>1.64</v>
      </c>
      <c r="E17" s="7">
        <v>1.35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1981</v>
      </c>
      <c r="C19" s="7">
        <v>7.9240000000000005E-2</v>
      </c>
      <c r="D19" s="7">
        <v>24.57</v>
      </c>
      <c r="E19" s="7">
        <v>20.239999999999998</v>
      </c>
    </row>
    <row r="20" spans="1:5" x14ac:dyDescent="0.2">
      <c r="A20" s="5" t="s">
        <v>26</v>
      </c>
      <c r="B20" s="7">
        <v>1068.6600000000001</v>
      </c>
      <c r="C20" s="7">
        <v>4.274E-2</v>
      </c>
      <c r="D20" s="7">
        <v>13.26</v>
      </c>
      <c r="E20" s="7">
        <v>10.92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6202.74</v>
      </c>
      <c r="C27" s="8">
        <v>0.24809999999999999</v>
      </c>
      <c r="D27" s="8">
        <v>76.95</v>
      </c>
      <c r="E27" s="8">
        <v>63.39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1275</v>
      </c>
      <c r="C29" s="7">
        <v>5.0999999999999997E-2</v>
      </c>
      <c r="D29" s="7">
        <v>15.82</v>
      </c>
      <c r="E29" s="7">
        <v>13.03</v>
      </c>
    </row>
    <row r="30" spans="1:5" x14ac:dyDescent="0.2">
      <c r="A30" s="5" t="s">
        <v>36</v>
      </c>
      <c r="B30" s="7">
        <v>186.08</v>
      </c>
      <c r="C30" s="7">
        <v>7.4400000000000004E-3</v>
      </c>
      <c r="D30" s="7">
        <v>2.31</v>
      </c>
      <c r="E30" s="7">
        <v>1.9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232.5</v>
      </c>
      <c r="C38" s="7">
        <v>9.2999999999999992E-3</v>
      </c>
      <c r="D38" s="7">
        <v>2.88</v>
      </c>
      <c r="E38" s="7">
        <v>2.38</v>
      </c>
    </row>
    <row r="39" spans="1:5" x14ac:dyDescent="0.2">
      <c r="A39" s="4" t="s">
        <v>45</v>
      </c>
      <c r="B39" s="8">
        <v>1693.58</v>
      </c>
      <c r="C39" s="8">
        <v>6.7739999999999995E-2</v>
      </c>
      <c r="D39" s="8">
        <v>21.01</v>
      </c>
      <c r="E39" s="8">
        <v>17.309999999999999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165.12</v>
      </c>
      <c r="C41" s="7">
        <v>0.01</v>
      </c>
      <c r="D41" s="7">
        <v>2.0499999999999998</v>
      </c>
      <c r="E41" s="7">
        <v>1.69</v>
      </c>
    </row>
    <row r="42" spans="1:5" x14ac:dyDescent="0.2">
      <c r="A42" s="4" t="s">
        <v>48</v>
      </c>
      <c r="B42" s="8">
        <v>165.12</v>
      </c>
      <c r="C42" s="8">
        <v>0.01</v>
      </c>
      <c r="D42" s="8">
        <v>2.0499999999999998</v>
      </c>
      <c r="E42" s="8">
        <v>1.69</v>
      </c>
    </row>
    <row r="43" spans="1:5" x14ac:dyDescent="0.2">
      <c r="A43" s="4" t="s">
        <v>49</v>
      </c>
      <c r="B43" s="8">
        <v>8061.44</v>
      </c>
      <c r="C43" s="8">
        <v>0.32584000000000002</v>
      </c>
      <c r="D43" s="8">
        <v>100.01</v>
      </c>
      <c r="E43" s="8">
        <v>82.39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69.010000000000005</v>
      </c>
      <c r="C46" s="7">
        <v>2.7599999999999999E-3</v>
      </c>
      <c r="D46" s="7">
        <v>0.86</v>
      </c>
      <c r="E46" s="7">
        <v>0.71</v>
      </c>
    </row>
    <row r="47" spans="1:5" x14ac:dyDescent="0.2">
      <c r="A47" s="5" t="s">
        <v>53</v>
      </c>
      <c r="B47" s="7">
        <v>73.92</v>
      </c>
      <c r="C47" s="7">
        <v>2.96E-3</v>
      </c>
      <c r="D47" s="7">
        <v>0.92</v>
      </c>
      <c r="E47" s="7">
        <v>0.76</v>
      </c>
    </row>
    <row r="48" spans="1:5" x14ac:dyDescent="0.2">
      <c r="A48" s="5" t="s">
        <v>81</v>
      </c>
      <c r="B48" s="7">
        <v>1196.3900000000001</v>
      </c>
      <c r="C48" s="7">
        <v>4.786E-2</v>
      </c>
      <c r="D48" s="7">
        <v>14.84</v>
      </c>
      <c r="E48" s="7">
        <v>12.23</v>
      </c>
    </row>
    <row r="49" spans="1:5" x14ac:dyDescent="0.2">
      <c r="A49" s="4" t="s">
        <v>54</v>
      </c>
      <c r="B49" s="8">
        <v>1339.3200000000002</v>
      </c>
      <c r="C49" s="8">
        <v>5.3580000000000003E-2</v>
      </c>
      <c r="D49" s="8">
        <v>16.62</v>
      </c>
      <c r="E49" s="8">
        <v>13.7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83</v>
      </c>
      <c r="B52" s="7">
        <v>60.18</v>
      </c>
      <c r="C52" s="7">
        <v>2.4099999999999998E-3</v>
      </c>
      <c r="D52" s="7">
        <v>0.75</v>
      </c>
      <c r="E52" s="7">
        <v>0.61</v>
      </c>
    </row>
    <row r="53" spans="1:5" x14ac:dyDescent="0.2">
      <c r="A53" s="5" t="s">
        <v>84</v>
      </c>
      <c r="B53" s="7">
        <v>5.79</v>
      </c>
      <c r="C53" s="7">
        <v>2.3000000000000001E-4</v>
      </c>
      <c r="D53" s="7">
        <v>7.0000000000000007E-2</v>
      </c>
      <c r="E53" s="7">
        <v>0.06</v>
      </c>
    </row>
    <row r="54" spans="1:5" x14ac:dyDescent="0.2">
      <c r="A54" s="5" t="s">
        <v>85</v>
      </c>
      <c r="B54" s="7">
        <v>0</v>
      </c>
      <c r="C54" s="7">
        <v>0</v>
      </c>
      <c r="D54" s="7">
        <v>0</v>
      </c>
      <c r="E54" s="7">
        <v>0</v>
      </c>
    </row>
    <row r="55" spans="1:5" x14ac:dyDescent="0.2">
      <c r="A55" s="4" t="s">
        <v>60</v>
      </c>
      <c r="B55" s="8">
        <v>65.97</v>
      </c>
      <c r="C55" s="8">
        <v>2.64E-3</v>
      </c>
      <c r="D55" s="8">
        <v>0.82</v>
      </c>
      <c r="E55" s="8">
        <v>0.67</v>
      </c>
    </row>
    <row r="56" spans="1:5" x14ac:dyDescent="0.2">
      <c r="A56" s="4" t="s">
        <v>61</v>
      </c>
      <c r="B56" s="8">
        <v>1405.2900000000002</v>
      </c>
      <c r="C56" s="8">
        <v>5.6219999999999999E-2</v>
      </c>
      <c r="D56" s="8">
        <v>17.440000000000001</v>
      </c>
      <c r="E56" s="8">
        <v>14.37</v>
      </c>
    </row>
    <row r="57" spans="1:5" x14ac:dyDescent="0.2">
      <c r="A57" s="4" t="s">
        <v>62</v>
      </c>
      <c r="B57" s="8">
        <v>9466.73</v>
      </c>
      <c r="C57" s="8">
        <v>0.38206000000000001</v>
      </c>
      <c r="D57" s="8">
        <v>117.45</v>
      </c>
      <c r="E57" s="8">
        <v>96.76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13.05</v>
      </c>
      <c r="C59" s="7">
        <v>5.1999999999999995E-4</v>
      </c>
      <c r="D59" s="7">
        <v>0.16</v>
      </c>
      <c r="E59" s="7">
        <v>0.13</v>
      </c>
    </row>
    <row r="60" spans="1:5" x14ac:dyDescent="0.2">
      <c r="A60" s="5" t="s">
        <v>87</v>
      </c>
      <c r="B60" s="7">
        <v>10.11</v>
      </c>
      <c r="C60" s="7">
        <v>4.0000000000000002E-4</v>
      </c>
      <c r="D60" s="7">
        <v>0.13</v>
      </c>
      <c r="E60" s="7">
        <v>0.1</v>
      </c>
    </row>
    <row r="61" spans="1:5" x14ac:dyDescent="0.2">
      <c r="A61" s="5" t="s">
        <v>88</v>
      </c>
      <c r="B61" s="7">
        <v>295.75</v>
      </c>
      <c r="C61" s="7">
        <v>1.183E-2</v>
      </c>
      <c r="D61" s="7">
        <v>3.67</v>
      </c>
      <c r="E61" s="7">
        <v>3.02</v>
      </c>
    </row>
    <row r="62" spans="1:5" x14ac:dyDescent="0.2">
      <c r="A62" s="4" t="s">
        <v>66</v>
      </c>
      <c r="B62" s="8">
        <v>318.91000000000003</v>
      </c>
      <c r="C62" s="8">
        <v>1.2749999999999999E-2</v>
      </c>
      <c r="D62" s="8">
        <v>3.96</v>
      </c>
      <c r="E62" s="8">
        <v>3.25</v>
      </c>
    </row>
    <row r="63" spans="1:5" x14ac:dyDescent="0.2">
      <c r="A63" s="4" t="s">
        <v>67</v>
      </c>
      <c r="B63" s="8">
        <v>9785.64</v>
      </c>
      <c r="C63" s="8">
        <v>0.39480999999999999</v>
      </c>
      <c r="D63" s="8">
        <v>121.41</v>
      </c>
      <c r="E63" s="8">
        <v>100.01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J22" sqref="J22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149" t="s">
        <v>140</v>
      </c>
      <c r="B1" s="149"/>
      <c r="C1" s="73"/>
      <c r="D1" s="73"/>
    </row>
    <row r="2" spans="1:5" ht="15" customHeight="1" x14ac:dyDescent="0.25">
      <c r="A2" s="149" t="s">
        <v>413</v>
      </c>
      <c r="B2" s="149"/>
      <c r="C2" s="73"/>
      <c r="D2" s="73"/>
    </row>
    <row r="3" spans="1:5" ht="15" customHeight="1" x14ac:dyDescent="0.25">
      <c r="A3" s="149" t="s">
        <v>414</v>
      </c>
      <c r="B3" s="149"/>
      <c r="C3" s="73"/>
      <c r="D3" s="73"/>
    </row>
    <row r="4" spans="1:5" ht="15" customHeight="1" x14ac:dyDescent="0.25">
      <c r="A4" s="77" t="s">
        <v>415</v>
      </c>
      <c r="B4" s="77"/>
      <c r="C4" s="77"/>
      <c r="D4" s="73"/>
    </row>
    <row r="5" spans="1:5" ht="15" customHeight="1" x14ac:dyDescent="0.25">
      <c r="A5" s="77" t="s">
        <v>416</v>
      </c>
      <c r="B5" s="77"/>
      <c r="C5" s="77"/>
      <c r="D5" s="73"/>
    </row>
    <row r="6" spans="1:5" ht="15" customHeight="1" x14ac:dyDescent="0.25">
      <c r="A6" s="78" t="s">
        <v>281</v>
      </c>
      <c r="B6" s="79" t="s">
        <v>148</v>
      </c>
      <c r="E6" s="80"/>
    </row>
    <row r="7" spans="1:5" ht="15" customHeight="1" thickBot="1" x14ac:dyDescent="0.3">
      <c r="A7" s="78" t="s">
        <v>417</v>
      </c>
      <c r="B7" s="150">
        <v>100</v>
      </c>
      <c r="C7" s="88" t="s">
        <v>418</v>
      </c>
      <c r="D7" s="73"/>
    </row>
    <row r="8" spans="1:5" ht="15" customHeight="1" x14ac:dyDescent="0.25">
      <c r="A8" s="83"/>
      <c r="B8" s="151" t="s">
        <v>283</v>
      </c>
      <c r="C8" s="85" t="s">
        <v>419</v>
      </c>
      <c r="D8" s="151" t="s">
        <v>285</v>
      </c>
      <c r="E8" s="151" t="s">
        <v>285</v>
      </c>
    </row>
    <row r="9" spans="1:5" ht="15" customHeight="1" x14ac:dyDescent="0.25">
      <c r="A9" s="152" t="s">
        <v>9</v>
      </c>
      <c r="B9" s="88" t="s">
        <v>420</v>
      </c>
      <c r="C9" s="153"/>
      <c r="D9" s="88" t="s">
        <v>421</v>
      </c>
      <c r="E9" s="88" t="s">
        <v>421</v>
      </c>
    </row>
    <row r="10" spans="1:5" ht="15" customHeight="1" thickBot="1" x14ac:dyDescent="0.3">
      <c r="A10" s="91"/>
      <c r="B10" s="154" t="s">
        <v>422</v>
      </c>
      <c r="C10" s="154" t="s">
        <v>422</v>
      </c>
      <c r="D10" s="154" t="s">
        <v>153</v>
      </c>
      <c r="E10" s="154" t="s">
        <v>289</v>
      </c>
    </row>
    <row r="11" spans="1:5" ht="15" customHeight="1" x14ac:dyDescent="0.25">
      <c r="A11" s="152" t="s">
        <v>290</v>
      </c>
      <c r="B11" s="152"/>
      <c r="C11" s="152"/>
      <c r="D11" s="152"/>
    </row>
    <row r="12" spans="1:5" ht="15" customHeight="1" x14ac:dyDescent="0.25">
      <c r="A12" s="155" t="s">
        <v>291</v>
      </c>
      <c r="B12" s="80">
        <v>13200</v>
      </c>
      <c r="C12" s="156">
        <v>0.23506849315068493</v>
      </c>
      <c r="D12" s="157">
        <v>0.16341648075100004</v>
      </c>
      <c r="E12" s="157">
        <v>0.21366590576923877</v>
      </c>
    </row>
    <row r="13" spans="1:5" ht="15" customHeight="1" x14ac:dyDescent="0.25">
      <c r="A13" s="155" t="s">
        <v>292</v>
      </c>
      <c r="B13" s="80">
        <v>0</v>
      </c>
      <c r="C13" s="156">
        <v>0</v>
      </c>
      <c r="D13" s="157">
        <v>0</v>
      </c>
      <c r="E13" s="157">
        <v>0</v>
      </c>
    </row>
    <row r="14" spans="1:5" ht="15" customHeight="1" x14ac:dyDescent="0.25">
      <c r="A14" s="155" t="s">
        <v>293</v>
      </c>
      <c r="B14" s="80">
        <v>0</v>
      </c>
      <c r="C14" s="156">
        <v>0</v>
      </c>
      <c r="D14" s="157">
        <v>0</v>
      </c>
      <c r="E14" s="157">
        <v>0</v>
      </c>
    </row>
    <row r="15" spans="1:5" ht="15" customHeight="1" x14ac:dyDescent="0.25">
      <c r="A15" s="155" t="s">
        <v>294</v>
      </c>
      <c r="B15" s="80">
        <v>0</v>
      </c>
      <c r="C15" s="156">
        <v>0</v>
      </c>
      <c r="D15" s="157">
        <v>0</v>
      </c>
      <c r="E15" s="157">
        <v>0</v>
      </c>
    </row>
    <row r="16" spans="1:5" ht="15" customHeight="1" x14ac:dyDescent="0.25">
      <c r="A16" s="155" t="s">
        <v>295</v>
      </c>
      <c r="B16" s="80">
        <v>0</v>
      </c>
      <c r="C16" s="156">
        <v>0</v>
      </c>
      <c r="D16" s="157">
        <v>0</v>
      </c>
      <c r="E16" s="157">
        <v>0</v>
      </c>
    </row>
    <row r="17" spans="1:5" ht="15" customHeight="1" x14ac:dyDescent="0.25">
      <c r="A17" s="155" t="s">
        <v>296</v>
      </c>
      <c r="B17" s="80">
        <v>16461</v>
      </c>
      <c r="C17" s="156">
        <v>0.29314109589041093</v>
      </c>
      <c r="D17" s="157">
        <v>0.20378777951834937</v>
      </c>
      <c r="E17" s="157">
        <v>0.26645109658086663</v>
      </c>
    </row>
    <row r="18" spans="1:5" ht="15" customHeight="1" x14ac:dyDescent="0.25">
      <c r="A18" s="155" t="s">
        <v>297</v>
      </c>
      <c r="B18" s="80">
        <v>20974.799999999999</v>
      </c>
      <c r="C18" s="156">
        <v>0.37352383561643837</v>
      </c>
      <c r="D18" s="157">
        <v>0.25966878791333908</v>
      </c>
      <c r="E18" s="157">
        <v>0.33951512426732039</v>
      </c>
    </row>
    <row r="19" spans="1:5" ht="15" customHeight="1" x14ac:dyDescent="0.25">
      <c r="A19" s="155" t="s">
        <v>423</v>
      </c>
      <c r="B19" s="80">
        <v>0</v>
      </c>
      <c r="C19" s="156">
        <v>0</v>
      </c>
      <c r="D19" s="157">
        <v>0</v>
      </c>
      <c r="E19" s="157">
        <v>0</v>
      </c>
    </row>
    <row r="20" spans="1:5" ht="15" customHeight="1" x14ac:dyDescent="0.25">
      <c r="A20" s="155" t="s">
        <v>299</v>
      </c>
      <c r="B20" s="80">
        <v>1120</v>
      </c>
      <c r="C20" s="156">
        <v>1.9945205479452055E-2</v>
      </c>
      <c r="D20" s="157">
        <v>1.3865640790993944E-2</v>
      </c>
      <c r="E20" s="157">
        <v>1.8129228368299045E-2</v>
      </c>
    </row>
    <row r="21" spans="1:5" ht="15" customHeight="1" x14ac:dyDescent="0.25">
      <c r="A21" s="155" t="s">
        <v>300</v>
      </c>
      <c r="B21" s="80">
        <v>1191.25</v>
      </c>
      <c r="C21" s="156">
        <v>2.121404109589041E-2</v>
      </c>
      <c r="D21" s="157">
        <v>1.4747718385956728E-2</v>
      </c>
      <c r="E21" s="157">
        <v>1.9282538655121643E-2</v>
      </c>
    </row>
    <row r="22" spans="1:5" ht="15" customHeight="1" x14ac:dyDescent="0.25">
      <c r="A22" s="155" t="s">
        <v>301</v>
      </c>
      <c r="B22" s="80">
        <v>0</v>
      </c>
      <c r="C22" s="156">
        <v>0</v>
      </c>
      <c r="D22" s="157">
        <v>0</v>
      </c>
      <c r="E22" s="157">
        <v>0</v>
      </c>
    </row>
    <row r="23" spans="1:5" ht="15" customHeight="1" x14ac:dyDescent="0.25">
      <c r="A23" s="155" t="s">
        <v>424</v>
      </c>
      <c r="B23" s="80">
        <v>0</v>
      </c>
      <c r="C23" s="156">
        <v>0</v>
      </c>
      <c r="D23" s="157">
        <v>0</v>
      </c>
      <c r="E23" s="157">
        <v>0</v>
      </c>
    </row>
    <row r="24" spans="1:5" ht="15" customHeight="1" x14ac:dyDescent="0.25">
      <c r="A24" s="155" t="s">
        <v>425</v>
      </c>
      <c r="B24" s="80">
        <v>0</v>
      </c>
      <c r="C24" s="156">
        <v>0</v>
      </c>
      <c r="D24" s="157">
        <v>0</v>
      </c>
      <c r="E24" s="157">
        <v>0</v>
      </c>
    </row>
    <row r="25" spans="1:5" ht="15" customHeight="1" x14ac:dyDescent="0.25">
      <c r="A25" s="155" t="s">
        <v>304</v>
      </c>
      <c r="B25" s="80">
        <v>0</v>
      </c>
      <c r="C25" s="156">
        <v>0</v>
      </c>
      <c r="D25" s="157">
        <v>0</v>
      </c>
      <c r="E25" s="157">
        <v>0</v>
      </c>
    </row>
    <row r="26" spans="1:5" ht="15" customHeight="1" x14ac:dyDescent="0.25">
      <c r="A26" s="155" t="s">
        <v>305</v>
      </c>
      <c r="B26" s="80">
        <v>0</v>
      </c>
      <c r="C26" s="156">
        <v>0</v>
      </c>
      <c r="D26" s="157">
        <v>0</v>
      </c>
      <c r="E26" s="157">
        <v>0</v>
      </c>
    </row>
    <row r="27" spans="1:5" ht="15" customHeight="1" x14ac:dyDescent="0.25">
      <c r="A27" s="155" t="s">
        <v>306</v>
      </c>
      <c r="B27" s="80">
        <v>1440.375</v>
      </c>
      <c r="C27" s="156">
        <v>2.5650513698630136E-2</v>
      </c>
      <c r="D27" s="157">
        <v>1.7831894959221342E-2</v>
      </c>
      <c r="E27" s="157">
        <v>2.3315077956239945E-2</v>
      </c>
    </row>
    <row r="28" spans="1:5" ht="15" customHeight="1" x14ac:dyDescent="0.25">
      <c r="A28" s="155" t="s">
        <v>307</v>
      </c>
      <c r="B28" s="80">
        <v>3044.31</v>
      </c>
      <c r="C28" s="156">
        <v>5.4213739726027395E-2</v>
      </c>
      <c r="D28" s="157">
        <v>3.7688668675384618E-2</v>
      </c>
      <c r="E28" s="157">
        <v>4.9277670726693278E-2</v>
      </c>
    </row>
    <row r="29" spans="1:5" s="130" customFormat="1" ht="15" customHeight="1" x14ac:dyDescent="0.25">
      <c r="A29" s="155" t="s">
        <v>308</v>
      </c>
      <c r="B29" s="80">
        <v>607.07999999999993</v>
      </c>
      <c r="C29" s="156">
        <v>1.0811013698630136E-2</v>
      </c>
      <c r="D29" s="157">
        <v>7.5156725101755374E-3</v>
      </c>
      <c r="E29" s="157">
        <v>9.8266892480598066E-3</v>
      </c>
    </row>
    <row r="30" spans="1:5" ht="15" customHeight="1" x14ac:dyDescent="0.25">
      <c r="A30" s="155" t="s">
        <v>309</v>
      </c>
      <c r="B30" s="80">
        <v>0</v>
      </c>
      <c r="C30" s="156">
        <v>0</v>
      </c>
      <c r="D30" s="157">
        <v>0</v>
      </c>
      <c r="E30" s="157">
        <v>0</v>
      </c>
    </row>
    <row r="31" spans="1:5" ht="15" customHeight="1" x14ac:dyDescent="0.25">
      <c r="A31" s="155" t="s">
        <v>310</v>
      </c>
      <c r="B31" s="80">
        <v>2901.9407500000002</v>
      </c>
      <c r="C31" s="156">
        <v>5.1678396917808227E-2</v>
      </c>
      <c r="D31" s="157">
        <v>3.5926132175221039E-2</v>
      </c>
      <c r="E31" s="157">
        <v>4.6973166578591977E-2</v>
      </c>
    </row>
    <row r="32" spans="1:5" ht="15" customHeight="1" x14ac:dyDescent="0.25">
      <c r="A32" s="158" t="s">
        <v>311</v>
      </c>
      <c r="B32" s="159">
        <v>60940.755750000004</v>
      </c>
      <c r="C32" s="159">
        <v>1.0852463352739725</v>
      </c>
      <c r="D32" s="160">
        <v>0.75444877567964153</v>
      </c>
      <c r="E32" s="161">
        <v>0.98643649815043155</v>
      </c>
    </row>
    <row r="33" spans="1:251" ht="15" customHeight="1" x14ac:dyDescent="0.25">
      <c r="A33" s="152" t="s">
        <v>312</v>
      </c>
      <c r="B33" s="78"/>
      <c r="C33" s="78"/>
      <c r="D33" s="162"/>
    </row>
    <row r="34" spans="1:251" ht="15" customHeight="1" x14ac:dyDescent="0.25">
      <c r="A34" s="163" t="s">
        <v>180</v>
      </c>
      <c r="B34" s="164">
        <v>837.93539156250006</v>
      </c>
      <c r="C34" s="164">
        <v>1.4922137110017126E-2</v>
      </c>
      <c r="D34" s="165">
        <v>1.0373670665595074E-2</v>
      </c>
      <c r="E34" s="157">
        <v>1.3563501849568433E-2</v>
      </c>
    </row>
    <row r="35" spans="1:251" ht="15" customHeight="1" x14ac:dyDescent="0.25">
      <c r="A35" s="166" t="s">
        <v>313</v>
      </c>
      <c r="B35" s="167">
        <v>837.93539156250006</v>
      </c>
      <c r="C35" s="167">
        <v>1.4922137110017126E-2</v>
      </c>
      <c r="D35" s="168">
        <v>1.0373670665595074E-2</v>
      </c>
      <c r="E35" s="169">
        <v>1.3563501849568433E-2</v>
      </c>
      <c r="G35" s="32"/>
      <c r="H35" s="155"/>
      <c r="K35" s="32"/>
      <c r="L35" s="155"/>
      <c r="O35" s="32"/>
      <c r="P35" s="155"/>
      <c r="S35" s="32"/>
      <c r="T35" s="155"/>
      <c r="W35" s="32"/>
      <c r="X35" s="155"/>
      <c r="AA35" s="32"/>
      <c r="AB35" s="155"/>
      <c r="AE35" s="32"/>
      <c r="AF35" s="155"/>
      <c r="AI35" s="32"/>
      <c r="AJ35" s="155"/>
      <c r="AM35" s="32"/>
      <c r="AN35" s="155"/>
      <c r="AQ35" s="32"/>
      <c r="AR35" s="155"/>
      <c r="AU35" s="32"/>
      <c r="AV35" s="155"/>
      <c r="AY35" s="32"/>
      <c r="AZ35" s="155"/>
      <c r="BC35" s="32"/>
      <c r="BD35" s="155"/>
      <c r="BG35" s="32"/>
      <c r="BH35" s="155"/>
      <c r="BK35" s="32"/>
      <c r="BL35" s="155"/>
      <c r="BO35" s="32"/>
      <c r="BP35" s="155"/>
      <c r="BS35" s="32"/>
      <c r="BT35" s="155"/>
      <c r="BW35" s="32"/>
      <c r="BX35" s="155"/>
      <c r="CA35" s="32"/>
      <c r="CB35" s="155"/>
      <c r="CE35" s="32"/>
      <c r="CF35" s="155"/>
      <c r="CI35" s="32"/>
      <c r="CJ35" s="155"/>
      <c r="CM35" s="32"/>
      <c r="CN35" s="155"/>
      <c r="CQ35" s="32"/>
      <c r="CR35" s="155"/>
      <c r="CU35" s="32"/>
      <c r="CV35" s="155"/>
      <c r="CY35" s="32"/>
      <c r="CZ35" s="155"/>
      <c r="DC35" s="32"/>
      <c r="DD35" s="155"/>
      <c r="DG35" s="32"/>
      <c r="DH35" s="155"/>
      <c r="DK35" s="32"/>
      <c r="DL35" s="155"/>
      <c r="DO35" s="32"/>
      <c r="DP35" s="155"/>
      <c r="DS35" s="32"/>
      <c r="DT35" s="155"/>
      <c r="DW35" s="32"/>
      <c r="DX35" s="155"/>
      <c r="EA35" s="32"/>
      <c r="EB35" s="155"/>
      <c r="EE35" s="32"/>
      <c r="EF35" s="155"/>
      <c r="EI35" s="32"/>
      <c r="EJ35" s="155"/>
      <c r="EM35" s="32"/>
      <c r="EN35" s="155"/>
      <c r="EQ35" s="32"/>
      <c r="ER35" s="155"/>
      <c r="EU35" s="32"/>
      <c r="EV35" s="155"/>
      <c r="EY35" s="32"/>
      <c r="EZ35" s="155"/>
      <c r="FC35" s="32"/>
      <c r="FD35" s="155"/>
      <c r="FG35" s="32"/>
      <c r="FH35" s="155"/>
      <c r="FK35" s="32"/>
      <c r="FL35" s="155"/>
      <c r="FO35" s="32"/>
      <c r="FP35" s="155"/>
      <c r="FS35" s="32"/>
      <c r="FT35" s="155"/>
      <c r="FW35" s="32"/>
      <c r="FX35" s="155"/>
      <c r="GA35" s="32"/>
      <c r="GB35" s="155"/>
      <c r="GE35" s="32"/>
      <c r="GF35" s="155"/>
      <c r="GI35" s="32"/>
      <c r="GJ35" s="155"/>
      <c r="GM35" s="32"/>
      <c r="GN35" s="155"/>
      <c r="GQ35" s="32"/>
      <c r="GR35" s="155"/>
      <c r="GU35" s="32"/>
      <c r="GV35" s="155"/>
      <c r="GY35" s="32"/>
      <c r="GZ35" s="155"/>
      <c r="HC35" s="32"/>
      <c r="HD35" s="155"/>
      <c r="HG35" s="32"/>
      <c r="HH35" s="155"/>
      <c r="HK35" s="32"/>
      <c r="HL35" s="155"/>
      <c r="HO35" s="32"/>
      <c r="HP35" s="155"/>
      <c r="HS35" s="32"/>
      <c r="HT35" s="155"/>
      <c r="HW35" s="32"/>
      <c r="HX35" s="155"/>
      <c r="IA35" s="32"/>
      <c r="IB35" s="155"/>
      <c r="IE35" s="32"/>
      <c r="IF35" s="155"/>
      <c r="II35" s="32"/>
      <c r="IJ35" s="155"/>
      <c r="IM35" s="32"/>
      <c r="IN35" s="155"/>
      <c r="IQ35" s="32"/>
    </row>
    <row r="36" spans="1:251" ht="15" customHeight="1" x14ac:dyDescent="0.25">
      <c r="A36" s="170" t="s">
        <v>314</v>
      </c>
      <c r="B36" s="171">
        <v>61778.691141562507</v>
      </c>
      <c r="C36" s="172">
        <v>1.1001684723839897</v>
      </c>
      <c r="D36" s="173">
        <v>0.76482244634523655</v>
      </c>
      <c r="E36" s="173">
        <v>1</v>
      </c>
    </row>
    <row r="37" spans="1:251" ht="15" customHeight="1" x14ac:dyDescent="0.25">
      <c r="A37" s="152" t="s">
        <v>315</v>
      </c>
      <c r="B37" s="78"/>
      <c r="C37" s="78"/>
      <c r="D37" s="162"/>
    </row>
    <row r="38" spans="1:251" ht="15" customHeight="1" x14ac:dyDescent="0.25">
      <c r="A38" s="155" t="s">
        <v>184</v>
      </c>
      <c r="B38" s="80">
        <v>4126.8960000000006</v>
      </c>
      <c r="C38" s="80">
        <v>7.3492668493150698E-2</v>
      </c>
      <c r="D38" s="157">
        <v>5.1091122783740846E-2</v>
      </c>
    </row>
    <row r="39" spans="1:251" ht="15" customHeight="1" x14ac:dyDescent="0.25">
      <c r="A39" s="155" t="s">
        <v>316</v>
      </c>
      <c r="B39" s="80">
        <v>1600.5866666666668</v>
      </c>
      <c r="C39" s="80">
        <v>2.8503598173515984E-2</v>
      </c>
      <c r="D39" s="157">
        <v>1.9815321227548536E-2</v>
      </c>
    </row>
    <row r="40" spans="1:251" ht="15" customHeight="1" x14ac:dyDescent="0.25">
      <c r="A40" s="155" t="s">
        <v>317</v>
      </c>
      <c r="B40" s="80">
        <v>615.38461538461536</v>
      </c>
      <c r="C40" s="80">
        <v>1.0958904109589041E-2</v>
      </c>
      <c r="D40" s="157">
        <v>7.6184839510955726E-3</v>
      </c>
    </row>
    <row r="41" spans="1:251" ht="15" customHeight="1" x14ac:dyDescent="0.25">
      <c r="A41" s="155" t="s">
        <v>318</v>
      </c>
      <c r="B41" s="80">
        <v>0</v>
      </c>
      <c r="C41" s="80">
        <v>0</v>
      </c>
      <c r="D41" s="157">
        <v>0</v>
      </c>
    </row>
    <row r="42" spans="1:251" ht="15" customHeight="1" x14ac:dyDescent="0.25">
      <c r="A42" s="158" t="s">
        <v>319</v>
      </c>
      <c r="B42" s="159">
        <v>6342.8672820512829</v>
      </c>
      <c r="C42" s="159">
        <v>0.11295517077625572</v>
      </c>
      <c r="D42" s="160">
        <v>7.8524927962384958E-2</v>
      </c>
      <c r="F42" s="155"/>
      <c r="J42" s="155"/>
      <c r="N42" s="155"/>
      <c r="R42" s="155"/>
      <c r="V42" s="155"/>
      <c r="Z42" s="155"/>
      <c r="AD42" s="155"/>
      <c r="AH42" s="155"/>
      <c r="AL42" s="155"/>
      <c r="AP42" s="155"/>
      <c r="AT42" s="155"/>
      <c r="AX42" s="155"/>
      <c r="BB42" s="155"/>
      <c r="BF42" s="155"/>
      <c r="BJ42" s="155"/>
      <c r="BN42" s="155"/>
      <c r="BR42" s="155"/>
      <c r="BV42" s="155"/>
      <c r="BZ42" s="155"/>
      <c r="CD42" s="155"/>
      <c r="CH42" s="155"/>
      <c r="CL42" s="155"/>
      <c r="CP42" s="155"/>
      <c r="CT42" s="155"/>
      <c r="CX42" s="155"/>
      <c r="DB42" s="155"/>
      <c r="DF42" s="155"/>
      <c r="DJ42" s="155"/>
      <c r="DN42" s="155"/>
      <c r="DR42" s="155"/>
      <c r="DV42" s="155"/>
      <c r="DZ42" s="155"/>
      <c r="ED42" s="155"/>
      <c r="EH42" s="155"/>
      <c r="EL42" s="155"/>
      <c r="EP42" s="155"/>
      <c r="ET42" s="155"/>
      <c r="EX42" s="155"/>
      <c r="FB42" s="155"/>
      <c r="FF42" s="155"/>
      <c r="FJ42" s="155"/>
      <c r="FN42" s="155"/>
      <c r="FR42" s="155"/>
      <c r="FV42" s="155"/>
      <c r="FZ42" s="155"/>
      <c r="GD42" s="155"/>
      <c r="GH42" s="155"/>
      <c r="GL42" s="155"/>
      <c r="GP42" s="155"/>
      <c r="GT42" s="155"/>
      <c r="GX42" s="155"/>
      <c r="HB42" s="155"/>
      <c r="HF42" s="155"/>
      <c r="HJ42" s="155"/>
      <c r="HN42" s="155"/>
      <c r="HR42" s="155"/>
      <c r="HV42" s="155"/>
      <c r="HZ42" s="155"/>
      <c r="ID42" s="155"/>
      <c r="IH42" s="155"/>
      <c r="IL42" s="155"/>
    </row>
    <row r="43" spans="1:251" s="130" customFormat="1" ht="15" customHeight="1" x14ac:dyDescent="0.25">
      <c r="A43" s="152" t="s">
        <v>320</v>
      </c>
      <c r="B43" s="78"/>
      <c r="C43" s="78"/>
      <c r="D43" s="162"/>
    </row>
    <row r="44" spans="1:251" ht="15" customHeight="1" x14ac:dyDescent="0.25">
      <c r="A44" s="174" t="s">
        <v>426</v>
      </c>
      <c r="B44" s="164">
        <v>0</v>
      </c>
      <c r="C44" s="164">
        <v>0</v>
      </c>
      <c r="D44" s="175">
        <v>0</v>
      </c>
      <c r="E44" s="157"/>
    </row>
    <row r="45" spans="1:251" ht="15" customHeight="1" x14ac:dyDescent="0.25">
      <c r="A45" s="163" t="s">
        <v>192</v>
      </c>
      <c r="B45" s="164">
        <v>5940</v>
      </c>
      <c r="C45" s="164">
        <v>0.10578082191780822</v>
      </c>
      <c r="D45" s="165">
        <v>7.3537416337950023E-2</v>
      </c>
    </row>
    <row r="46" spans="1:251" ht="15" customHeight="1" x14ac:dyDescent="0.25">
      <c r="A46" s="163" t="s">
        <v>193</v>
      </c>
      <c r="B46" s="80">
        <v>151.76999999999998</v>
      </c>
      <c r="C46" s="164">
        <v>2.702753424657534E-3</v>
      </c>
      <c r="D46" s="165">
        <v>1.8789181275438843E-3</v>
      </c>
    </row>
    <row r="47" spans="1:251" s="176" customFormat="1" ht="15" customHeight="1" x14ac:dyDescent="0.25">
      <c r="A47" s="158" t="s">
        <v>326</v>
      </c>
      <c r="B47" s="159">
        <v>6091.77</v>
      </c>
      <c r="C47" s="159">
        <v>0.10848357534246575</v>
      </c>
      <c r="D47" s="160">
        <v>7.5416334465493909E-2</v>
      </c>
      <c r="G47" s="177"/>
      <c r="H47" s="178"/>
      <c r="K47" s="177"/>
      <c r="L47" s="178"/>
      <c r="O47" s="177"/>
      <c r="P47" s="178"/>
      <c r="S47" s="177"/>
      <c r="T47" s="178"/>
      <c r="W47" s="177"/>
      <c r="X47" s="178"/>
      <c r="AA47" s="177"/>
      <c r="AB47" s="178"/>
      <c r="AE47" s="177"/>
      <c r="AF47" s="178"/>
      <c r="AI47" s="177"/>
      <c r="AJ47" s="178"/>
      <c r="AM47" s="177"/>
      <c r="AN47" s="178"/>
      <c r="AQ47" s="177"/>
      <c r="AR47" s="178"/>
      <c r="AU47" s="177"/>
      <c r="AV47" s="178"/>
      <c r="AY47" s="177"/>
      <c r="AZ47" s="178"/>
      <c r="BC47" s="177"/>
      <c r="BD47" s="178"/>
      <c r="BG47" s="177"/>
      <c r="BH47" s="178"/>
      <c r="BK47" s="177"/>
      <c r="BL47" s="178"/>
      <c r="BO47" s="177"/>
      <c r="BP47" s="178"/>
      <c r="BS47" s="177"/>
      <c r="BT47" s="178"/>
      <c r="BW47" s="177"/>
      <c r="BX47" s="178"/>
      <c r="CA47" s="177"/>
      <c r="CB47" s="178"/>
      <c r="CE47" s="177"/>
      <c r="CF47" s="178"/>
      <c r="CI47" s="177"/>
      <c r="CJ47" s="178"/>
      <c r="CM47" s="177"/>
      <c r="CN47" s="178"/>
      <c r="CQ47" s="177"/>
      <c r="CR47" s="178"/>
      <c r="CU47" s="177"/>
      <c r="CV47" s="178"/>
      <c r="CY47" s="177"/>
      <c r="CZ47" s="178"/>
      <c r="DC47" s="177"/>
      <c r="DD47" s="178"/>
      <c r="DG47" s="177"/>
      <c r="DH47" s="178"/>
      <c r="DK47" s="177"/>
      <c r="DL47" s="178"/>
      <c r="DO47" s="177"/>
      <c r="DP47" s="178"/>
      <c r="DS47" s="177"/>
      <c r="DT47" s="178"/>
      <c r="DW47" s="177"/>
      <c r="DX47" s="178"/>
      <c r="EA47" s="177"/>
      <c r="EB47" s="178"/>
      <c r="EE47" s="177"/>
      <c r="EF47" s="178"/>
      <c r="EI47" s="177"/>
      <c r="EJ47" s="178"/>
      <c r="EM47" s="177"/>
      <c r="EN47" s="178"/>
      <c r="EQ47" s="177"/>
      <c r="ER47" s="178"/>
      <c r="EU47" s="177"/>
      <c r="EV47" s="178"/>
      <c r="EY47" s="177"/>
      <c r="EZ47" s="178"/>
      <c r="FC47" s="177"/>
      <c r="FD47" s="178"/>
      <c r="FG47" s="177"/>
      <c r="FH47" s="178"/>
      <c r="FK47" s="177"/>
      <c r="FL47" s="178"/>
      <c r="FO47" s="177"/>
      <c r="FP47" s="178"/>
      <c r="FS47" s="177"/>
      <c r="FT47" s="178"/>
      <c r="FW47" s="177"/>
      <c r="FX47" s="178"/>
      <c r="GA47" s="177"/>
      <c r="GB47" s="178"/>
      <c r="GE47" s="177"/>
      <c r="GF47" s="178"/>
      <c r="GI47" s="177"/>
      <c r="GJ47" s="178"/>
      <c r="GM47" s="177"/>
      <c r="GN47" s="178"/>
      <c r="GQ47" s="177"/>
      <c r="GR47" s="178"/>
      <c r="GU47" s="177"/>
      <c r="GV47" s="178"/>
      <c r="GY47" s="177"/>
      <c r="GZ47" s="178"/>
      <c r="HC47" s="177"/>
      <c r="HD47" s="178"/>
      <c r="HG47" s="177"/>
      <c r="HH47" s="178"/>
      <c r="HK47" s="177"/>
      <c r="HL47" s="178"/>
      <c r="HO47" s="177"/>
      <c r="HP47" s="178"/>
      <c r="HS47" s="177"/>
      <c r="HT47" s="178"/>
      <c r="HW47" s="177"/>
      <c r="HX47" s="178"/>
      <c r="IA47" s="177"/>
      <c r="IB47" s="178"/>
      <c r="IE47" s="177"/>
      <c r="IF47" s="178"/>
      <c r="II47" s="177"/>
      <c r="IJ47" s="178"/>
      <c r="IM47" s="177"/>
      <c r="IN47" s="178"/>
      <c r="IQ47" s="177"/>
    </row>
    <row r="48" spans="1:251" s="130" customFormat="1" ht="15" customHeight="1" x14ac:dyDescent="0.25">
      <c r="A48" s="170" t="s">
        <v>327</v>
      </c>
      <c r="B48" s="171">
        <v>12434.637282051284</v>
      </c>
      <c r="C48" s="171">
        <v>0.22143874611872147</v>
      </c>
      <c r="D48" s="179">
        <v>0.15394126242787889</v>
      </c>
    </row>
    <row r="49" spans="1:4" ht="15" customHeight="1" x14ac:dyDescent="0.25">
      <c r="A49" s="170" t="s">
        <v>328</v>
      </c>
      <c r="B49" s="171">
        <v>74213.328423613799</v>
      </c>
      <c r="C49" s="171">
        <v>1.3216072185027112</v>
      </c>
      <c r="D49" s="173">
        <v>0.91876370877311542</v>
      </c>
    </row>
    <row r="50" spans="1:4" ht="15" customHeight="1" x14ac:dyDescent="0.25">
      <c r="A50" s="152" t="s">
        <v>329</v>
      </c>
      <c r="B50" s="78"/>
      <c r="C50" s="78"/>
      <c r="D50" s="162"/>
    </row>
    <row r="51" spans="1:4" ht="15" customHeight="1" x14ac:dyDescent="0.25">
      <c r="A51" s="155" t="s">
        <v>197</v>
      </c>
      <c r="B51" s="164">
        <v>5361.8782099999999</v>
      </c>
      <c r="C51" s="164">
        <v>9.5485502369863015E-2</v>
      </c>
      <c r="D51" s="165">
        <v>6.6380247522247846E-2</v>
      </c>
    </row>
    <row r="52" spans="1:4" ht="15" customHeight="1" x14ac:dyDescent="0.25">
      <c r="A52" s="155" t="s">
        <v>273</v>
      </c>
      <c r="B52" s="80">
        <v>1200</v>
      </c>
      <c r="C52" s="164">
        <v>2.1369863013698632E-2</v>
      </c>
      <c r="D52" s="165">
        <v>1.4856043704636368E-2</v>
      </c>
    </row>
    <row r="53" spans="1:4" ht="15" customHeight="1" x14ac:dyDescent="0.25">
      <c r="A53" s="158" t="s">
        <v>330</v>
      </c>
      <c r="B53" s="159">
        <v>6561.8782099999999</v>
      </c>
      <c r="C53" s="159">
        <v>0.11685536538356164</v>
      </c>
      <c r="D53" s="160">
        <v>8.1236291226884208E-2</v>
      </c>
    </row>
    <row r="54" spans="1:4" ht="15" customHeight="1" thickBot="1" x14ac:dyDescent="0.3">
      <c r="A54" s="131" t="s">
        <v>331</v>
      </c>
      <c r="B54" s="180">
        <v>80775.206633613794</v>
      </c>
      <c r="C54" s="181">
        <v>1.4384625838862728</v>
      </c>
      <c r="D54" s="182">
        <v>0.99999999999999967</v>
      </c>
    </row>
    <row r="55" spans="1:4" ht="15" customHeight="1" x14ac:dyDescent="0.25">
      <c r="A55" s="183" t="s">
        <v>275</v>
      </c>
      <c r="B55" s="183"/>
      <c r="C55" s="183"/>
      <c r="D55" s="183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J30" sqref="J30"/>
    </sheetView>
  </sheetViews>
  <sheetFormatPr defaultColWidth="13.140625" defaultRowHeight="12.75" x14ac:dyDescent="0.25"/>
  <cols>
    <col min="1" max="1" width="44.140625" style="74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44.140625" style="74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44.140625" style="74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44.140625" style="74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44.140625" style="74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44.140625" style="74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44.140625" style="74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44.140625" style="74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44.140625" style="74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44.140625" style="74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44.140625" style="74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44.140625" style="74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44.140625" style="74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44.140625" style="74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44.140625" style="74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44.140625" style="74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44.140625" style="74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44.140625" style="74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44.140625" style="74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44.140625" style="74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44.140625" style="74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44.140625" style="74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44.140625" style="74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44.140625" style="74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44.140625" style="74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44.140625" style="74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44.140625" style="74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44.140625" style="74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44.140625" style="74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44.140625" style="74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44.140625" style="74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44.140625" style="74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44.140625" style="74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44.140625" style="74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44.140625" style="74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44.140625" style="74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44.140625" style="74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44.140625" style="74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44.140625" style="74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44.140625" style="74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44.140625" style="74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44.140625" style="74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44.140625" style="74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44.140625" style="74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44.140625" style="74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44.140625" style="74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44.140625" style="74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44.140625" style="74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44.140625" style="74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44.140625" style="74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44.140625" style="74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44.140625" style="74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44.140625" style="74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44.140625" style="74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44.140625" style="74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44.140625" style="74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44.140625" style="74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44.140625" style="74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44.140625" style="74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44.140625" style="74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44.140625" style="74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44.140625" style="74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44.140625" style="74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44.140625" style="74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5">
        <f>[15]ATUALIZAÇÃO!C11</f>
        <v>2021</v>
      </c>
      <c r="B3" s="75"/>
      <c r="C3" s="73"/>
      <c r="D3" s="73"/>
    </row>
    <row r="4" spans="1:5" ht="15" customHeight="1" x14ac:dyDescent="0.25">
      <c r="A4" s="76" t="str">
        <f>[15]ATUALIZAÇÃO!A2</f>
        <v>MUNICÍPIO: ORIZONA</v>
      </c>
      <c r="B4" s="77"/>
      <c r="C4" s="77"/>
      <c r="D4" s="73"/>
    </row>
    <row r="5" spans="1:5" ht="15" customHeight="1" x14ac:dyDescent="0.25">
      <c r="A5" s="76" t="str">
        <f>[15]ATUALIZAÇÃO!A1</f>
        <v>UF: GO</v>
      </c>
      <c r="B5" s="77"/>
      <c r="C5" s="77"/>
      <c r="D5" s="73"/>
    </row>
    <row r="6" spans="1:5" ht="15" customHeight="1" x14ac:dyDescent="0.25">
      <c r="A6" s="78" t="s">
        <v>281</v>
      </c>
      <c r="B6" s="79">
        <f>[15]ATUALIZAÇÃO!$C$10</f>
        <v>44256</v>
      </c>
      <c r="E6" s="80"/>
    </row>
    <row r="7" spans="1:5" ht="15" customHeight="1" thickBot="1" x14ac:dyDescent="0.3">
      <c r="A7" s="78" t="s">
        <v>417</v>
      </c>
      <c r="B7" s="81">
        <f>'[15]REBANHO '!E45</f>
        <v>406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184"/>
      <c r="D11" s="87"/>
    </row>
    <row r="12" spans="1:5" ht="15" customHeight="1" x14ac:dyDescent="0.25">
      <c r="A12" s="94" t="s">
        <v>291</v>
      </c>
      <c r="B12" s="95">
        <v>53591.999999999985</v>
      </c>
      <c r="C12" s="185">
        <v>0.30739726027397252</v>
      </c>
      <c r="D12" s="97">
        <v>0.17625301481292396</v>
      </c>
      <c r="E12" s="97">
        <v>0.22990223728390449</v>
      </c>
    </row>
    <row r="13" spans="1:5" ht="15" customHeight="1" x14ac:dyDescent="0.25">
      <c r="A13" s="94" t="s">
        <v>292</v>
      </c>
      <c r="B13" s="95">
        <v>3600</v>
      </c>
      <c r="C13" s="185">
        <v>2.0649166610432552E-2</v>
      </c>
      <c r="D13" s="97">
        <v>1.1839656167460189E-2</v>
      </c>
      <c r="E13" s="97">
        <v>1.5443500041462464E-2</v>
      </c>
    </row>
    <row r="14" spans="1:5" ht="15" customHeight="1" x14ac:dyDescent="0.25">
      <c r="A14" s="94" t="s">
        <v>293</v>
      </c>
      <c r="B14" s="95">
        <v>19000</v>
      </c>
      <c r="C14" s="185">
        <v>0.10898171266617181</v>
      </c>
      <c r="D14" s="97">
        <v>6.2487074217150995E-2</v>
      </c>
      <c r="E14" s="97">
        <v>8.1507361329940783E-2</v>
      </c>
    </row>
    <row r="15" spans="1:5" ht="15" customHeight="1" x14ac:dyDescent="0.25">
      <c r="A15" s="94" t="s">
        <v>294</v>
      </c>
      <c r="B15" s="95">
        <v>0</v>
      </c>
      <c r="C15" s="185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185">
        <v>0</v>
      </c>
      <c r="D16" s="97">
        <v>0</v>
      </c>
      <c r="E16" s="97">
        <v>0</v>
      </c>
    </row>
    <row r="17" spans="1:5" ht="15" customHeight="1" x14ac:dyDescent="0.25">
      <c r="A17" s="94" t="s">
        <v>296</v>
      </c>
      <c r="B17" s="95">
        <v>37500</v>
      </c>
      <c r="C17" s="185">
        <v>0.21509548552533908</v>
      </c>
      <c r="D17" s="97">
        <v>0.12332975174437696</v>
      </c>
      <c r="E17" s="97">
        <v>0.16086979209856733</v>
      </c>
    </row>
    <row r="18" spans="1:5" ht="15" customHeight="1" x14ac:dyDescent="0.25">
      <c r="A18" s="94" t="s">
        <v>297</v>
      </c>
      <c r="B18" s="95">
        <v>69687</v>
      </c>
      <c r="C18" s="185">
        <v>0.39971624266144812</v>
      </c>
      <c r="D18" s="97">
        <v>0.2291861442616106</v>
      </c>
      <c r="E18" s="97">
        <v>0.29894755205260964</v>
      </c>
    </row>
    <row r="19" spans="1:5" ht="15" customHeight="1" x14ac:dyDescent="0.25">
      <c r="A19" s="94" t="s">
        <v>423</v>
      </c>
      <c r="B19" s="95">
        <v>0</v>
      </c>
      <c r="C19" s="185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6408</v>
      </c>
      <c r="C20" s="185">
        <v>3.6755516566569946E-2</v>
      </c>
      <c r="D20" s="97">
        <v>2.1074587978079134E-2</v>
      </c>
      <c r="E20" s="97">
        <v>2.7489430073803188E-2</v>
      </c>
    </row>
    <row r="21" spans="1:5" ht="15" customHeight="1" x14ac:dyDescent="0.25">
      <c r="A21" s="94" t="s">
        <v>300</v>
      </c>
      <c r="B21" s="95">
        <v>10749.83</v>
      </c>
      <c r="C21" s="185">
        <v>6.1659730751062826E-2</v>
      </c>
      <c r="D21" s="97">
        <v>3.5353969738513485E-2</v>
      </c>
      <c r="E21" s="97">
        <v>4.6115277791865125E-2</v>
      </c>
    </row>
    <row r="22" spans="1:5" ht="15" customHeight="1" x14ac:dyDescent="0.25">
      <c r="A22" s="94" t="s">
        <v>301</v>
      </c>
      <c r="B22" s="95">
        <v>0</v>
      </c>
      <c r="C22" s="185">
        <v>0</v>
      </c>
      <c r="D22" s="97">
        <v>0</v>
      </c>
      <c r="E22" s="97">
        <v>0</v>
      </c>
    </row>
    <row r="23" spans="1:5" ht="15" customHeight="1" x14ac:dyDescent="0.25">
      <c r="A23" s="94" t="s">
        <v>424</v>
      </c>
      <c r="B23" s="95">
        <v>500</v>
      </c>
      <c r="C23" s="185">
        <v>3.3740468317700252E-3</v>
      </c>
      <c r="D23" s="97">
        <v>1.6443966899250262E-3</v>
      </c>
      <c r="E23" s="97">
        <v>2.1449305613142314E-3</v>
      </c>
    </row>
    <row r="24" spans="1:5" ht="15" customHeight="1" x14ac:dyDescent="0.25">
      <c r="A24" s="94" t="s">
        <v>425</v>
      </c>
      <c r="B24" s="95">
        <v>0</v>
      </c>
      <c r="C24" s="185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7201</v>
      </c>
      <c r="C25" s="185">
        <v>4.130406910047911E-2</v>
      </c>
      <c r="D25" s="97">
        <v>2.3682601128300226E-2</v>
      </c>
      <c r="E25" s="97">
        <v>3.0891289944047558E-2</v>
      </c>
    </row>
    <row r="26" spans="1:5" s="98" customFormat="1" ht="15" customHeight="1" x14ac:dyDescent="0.25">
      <c r="A26" s="94" t="s">
        <v>305</v>
      </c>
      <c r="B26" s="95">
        <v>0</v>
      </c>
      <c r="C26" s="185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4994.8810000000003</v>
      </c>
      <c r="C27" s="185">
        <v>2.8650036102301102E-2</v>
      </c>
      <c r="D27" s="97">
        <v>1.6427131565938811E-2</v>
      </c>
      <c r="E27" s="97">
        <v>2.142734581405558E-2</v>
      </c>
    </row>
    <row r="28" spans="1:5" s="98" customFormat="1" ht="15" customHeight="1" x14ac:dyDescent="0.25">
      <c r="A28" s="94" t="s">
        <v>307</v>
      </c>
      <c r="B28" s="95">
        <v>4730</v>
      </c>
      <c r="C28" s="185">
        <v>2.7130710574262772E-2</v>
      </c>
      <c r="D28" s="97">
        <v>1.5555992686690747E-2</v>
      </c>
      <c r="E28" s="97">
        <v>2.0291043110032627E-2</v>
      </c>
    </row>
    <row r="29" spans="1:5" s="99" customFormat="1" ht="15" customHeight="1" x14ac:dyDescent="0.25">
      <c r="A29" s="94" t="s">
        <v>308</v>
      </c>
      <c r="B29" s="95">
        <v>1033.5</v>
      </c>
      <c r="C29" s="185">
        <v>5.9280315810783454E-3</v>
      </c>
      <c r="D29" s="97">
        <v>3.3989679580750292E-3</v>
      </c>
      <c r="E29" s="97">
        <v>4.4335714702365163E-3</v>
      </c>
    </row>
    <row r="30" spans="1:5" s="98" customFormat="1" ht="15" customHeight="1" x14ac:dyDescent="0.25">
      <c r="A30" s="94" t="s">
        <v>309</v>
      </c>
      <c r="B30" s="95">
        <v>0</v>
      </c>
      <c r="C30" s="185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10949.81055</v>
      </c>
      <c r="C31" s="185">
        <v>6.2806795111006133E-2</v>
      </c>
      <c r="D31" s="97">
        <v>3.6011664447452262E-2</v>
      </c>
      <c r="E31" s="97">
        <v>4.6973166578591984E-2</v>
      </c>
    </row>
    <row r="32" spans="1:5" s="98" customFormat="1" ht="15" customHeight="1" x14ac:dyDescent="0.25">
      <c r="A32" s="101" t="s">
        <v>311</v>
      </c>
      <c r="B32" s="102">
        <v>229946.02154999998</v>
      </c>
      <c r="C32" s="186">
        <v>1.3194488043558943</v>
      </c>
      <c r="D32" s="104">
        <v>0.75624495339649733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87"/>
      <c r="D33" s="107"/>
    </row>
    <row r="34" spans="1:251" s="98" customFormat="1" ht="15" customHeight="1" x14ac:dyDescent="0.25">
      <c r="A34" s="108" t="s">
        <v>180</v>
      </c>
      <c r="B34" s="109">
        <v>3161.7577963124995</v>
      </c>
      <c r="C34" s="188">
        <v>1.8135462088303019E-2</v>
      </c>
      <c r="D34" s="110">
        <v>1.0398368109201838E-2</v>
      </c>
      <c r="E34" s="97">
        <v>1.3563501849568433E-2</v>
      </c>
    </row>
    <row r="35" spans="1:251" s="98" customFormat="1" ht="15" customHeight="1" x14ac:dyDescent="0.25">
      <c r="A35" s="111" t="s">
        <v>313</v>
      </c>
      <c r="B35" s="112">
        <v>3161.7577963124995</v>
      </c>
      <c r="C35" s="189">
        <v>1.8135462088303019E-2</v>
      </c>
      <c r="D35" s="113">
        <v>1.0398368109201838E-2</v>
      </c>
      <c r="E35" s="114">
        <v>1.3563501849568433E-2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233107.77934631248</v>
      </c>
      <c r="C36" s="190">
        <v>1.3375842664441973</v>
      </c>
      <c r="D36" s="120">
        <v>0.76664332150569914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7981.333333333333</v>
      </c>
      <c r="C38" s="95">
        <v>4.5779967159277506E-2</v>
      </c>
      <c r="D38" s="97">
        <v>2.6248956229043215E-2</v>
      </c>
    </row>
    <row r="39" spans="1:251" s="98" customFormat="1" ht="15" customHeight="1" x14ac:dyDescent="0.25">
      <c r="A39" s="94" t="s">
        <v>316</v>
      </c>
      <c r="B39" s="95">
        <v>2253.333333333333</v>
      </c>
      <c r="C39" s="95">
        <v>1.2924848730233708E-2</v>
      </c>
      <c r="D39" s="97">
        <v>7.4107477492621173E-3</v>
      </c>
    </row>
    <row r="40" spans="1:251" s="98" customFormat="1" ht="15" customHeight="1" x14ac:dyDescent="0.25">
      <c r="A40" s="94" t="s">
        <v>317</v>
      </c>
      <c r="B40" s="95">
        <v>800</v>
      </c>
      <c r="C40" s="95">
        <v>4.5887036912072342E-3</v>
      </c>
      <c r="D40" s="97">
        <v>2.6310347038800419E-3</v>
      </c>
    </row>
    <row r="41" spans="1:251" s="98" customFormat="1" ht="15" customHeight="1" x14ac:dyDescent="0.25">
      <c r="A41" s="94" t="s">
        <v>318</v>
      </c>
      <c r="B41" s="95">
        <v>20075</v>
      </c>
      <c r="C41" s="95">
        <v>0.11514778325123153</v>
      </c>
      <c r="D41" s="97">
        <v>6.6022527100489795E-2</v>
      </c>
    </row>
    <row r="42" spans="1:251" s="98" customFormat="1" ht="15" customHeight="1" x14ac:dyDescent="0.25">
      <c r="A42" s="101" t="s">
        <v>319</v>
      </c>
      <c r="B42" s="102">
        <v>31109.666666666664</v>
      </c>
      <c r="C42" s="102">
        <v>0.17844130283194998</v>
      </c>
      <c r="D42" s="104">
        <v>0.10231326578267516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4" t="s">
        <v>427</v>
      </c>
      <c r="B44" s="122">
        <v>6600</v>
      </c>
      <c r="C44" s="122">
        <v>3.7856805452459681E-2</v>
      </c>
      <c r="D44" s="123">
        <v>2.1706036307010346E-2</v>
      </c>
      <c r="E44" s="97"/>
    </row>
    <row r="45" spans="1:251" s="98" customFormat="1" ht="15" customHeight="1" x14ac:dyDescent="0.25">
      <c r="A45" s="108" t="s">
        <v>192</v>
      </c>
      <c r="B45" s="109">
        <v>0</v>
      </c>
      <c r="C45" s="109">
        <v>0</v>
      </c>
      <c r="D45" s="110">
        <v>0</v>
      </c>
    </row>
    <row r="46" spans="1:251" s="98" customFormat="1" ht="15" customHeight="1" x14ac:dyDescent="0.25">
      <c r="A46" s="108" t="s">
        <v>193</v>
      </c>
      <c r="B46" s="125">
        <v>258.375</v>
      </c>
      <c r="C46" s="109">
        <v>1.4820078952695864E-3</v>
      </c>
      <c r="D46" s="110">
        <v>8.4974198951875729E-4</v>
      </c>
    </row>
    <row r="47" spans="1:251" s="129" customFormat="1" ht="15" customHeight="1" x14ac:dyDescent="0.25">
      <c r="A47" s="101" t="s">
        <v>326</v>
      </c>
      <c r="B47" s="102">
        <v>6858.375</v>
      </c>
      <c r="C47" s="102">
        <v>3.9338813347729269E-2</v>
      </c>
      <c r="D47" s="104">
        <v>2.2555778296529102E-2</v>
      </c>
      <c r="E47" s="126"/>
      <c r="F47" s="126"/>
      <c r="G47" s="127"/>
      <c r="H47" s="128"/>
      <c r="I47" s="126"/>
      <c r="J47" s="126"/>
      <c r="K47" s="127"/>
      <c r="L47" s="128"/>
      <c r="M47" s="126"/>
      <c r="N47" s="126"/>
      <c r="O47" s="127"/>
      <c r="P47" s="128"/>
      <c r="Q47" s="126"/>
      <c r="R47" s="126"/>
      <c r="S47" s="127"/>
      <c r="T47" s="128"/>
      <c r="U47" s="126"/>
      <c r="V47" s="126"/>
      <c r="W47" s="127"/>
      <c r="X47" s="128"/>
      <c r="Y47" s="126"/>
      <c r="Z47" s="126"/>
      <c r="AA47" s="127"/>
      <c r="AB47" s="128"/>
      <c r="AC47" s="126"/>
      <c r="AD47" s="126"/>
      <c r="AE47" s="127"/>
      <c r="AF47" s="128"/>
      <c r="AG47" s="126"/>
      <c r="AH47" s="126"/>
      <c r="AI47" s="127"/>
      <c r="AJ47" s="128"/>
      <c r="AK47" s="126"/>
      <c r="AL47" s="126"/>
      <c r="AM47" s="127"/>
      <c r="AN47" s="128"/>
      <c r="AO47" s="126"/>
      <c r="AP47" s="126"/>
      <c r="AQ47" s="127"/>
      <c r="AR47" s="128"/>
      <c r="AS47" s="126"/>
      <c r="AT47" s="126"/>
      <c r="AU47" s="127"/>
      <c r="AV47" s="128"/>
      <c r="AW47" s="126"/>
      <c r="AX47" s="126"/>
      <c r="AY47" s="127"/>
      <c r="AZ47" s="128"/>
      <c r="BA47" s="126"/>
      <c r="BB47" s="126"/>
      <c r="BC47" s="127"/>
      <c r="BD47" s="128"/>
      <c r="BE47" s="126"/>
      <c r="BF47" s="126"/>
      <c r="BG47" s="127"/>
      <c r="BH47" s="128"/>
      <c r="BI47" s="126"/>
      <c r="BJ47" s="126"/>
      <c r="BK47" s="127"/>
      <c r="BL47" s="128"/>
      <c r="BM47" s="126"/>
      <c r="BN47" s="126"/>
      <c r="BO47" s="127"/>
      <c r="BP47" s="128"/>
      <c r="BQ47" s="126"/>
      <c r="BR47" s="126"/>
      <c r="BS47" s="127"/>
      <c r="BT47" s="128"/>
      <c r="BU47" s="126"/>
      <c r="BV47" s="126"/>
      <c r="BW47" s="127"/>
      <c r="BX47" s="128"/>
      <c r="BY47" s="126"/>
      <c r="BZ47" s="126"/>
      <c r="CA47" s="127"/>
      <c r="CB47" s="128"/>
      <c r="CC47" s="126"/>
      <c r="CD47" s="126"/>
      <c r="CE47" s="127"/>
      <c r="CF47" s="128"/>
      <c r="CG47" s="126"/>
      <c r="CH47" s="126"/>
      <c r="CI47" s="127"/>
      <c r="CJ47" s="128"/>
      <c r="CK47" s="126"/>
      <c r="CL47" s="126"/>
      <c r="CM47" s="127"/>
      <c r="CN47" s="128"/>
      <c r="CO47" s="126"/>
      <c r="CP47" s="126"/>
      <c r="CQ47" s="127"/>
      <c r="CR47" s="128"/>
      <c r="CS47" s="126"/>
      <c r="CT47" s="126"/>
      <c r="CU47" s="127"/>
      <c r="CV47" s="128"/>
      <c r="CW47" s="126"/>
      <c r="CX47" s="126"/>
      <c r="CY47" s="127"/>
      <c r="CZ47" s="128"/>
      <c r="DA47" s="126"/>
      <c r="DB47" s="126"/>
      <c r="DC47" s="127"/>
      <c r="DD47" s="128"/>
      <c r="DE47" s="126"/>
      <c r="DF47" s="126"/>
      <c r="DG47" s="127"/>
      <c r="DH47" s="128"/>
      <c r="DI47" s="126"/>
      <c r="DJ47" s="126"/>
      <c r="DK47" s="127"/>
      <c r="DL47" s="128"/>
      <c r="DM47" s="126"/>
      <c r="DN47" s="126"/>
      <c r="DO47" s="127"/>
      <c r="DP47" s="128"/>
      <c r="DQ47" s="126"/>
      <c r="DR47" s="126"/>
      <c r="DS47" s="127"/>
      <c r="DT47" s="128"/>
      <c r="DU47" s="126"/>
      <c r="DV47" s="126"/>
      <c r="DW47" s="127"/>
      <c r="DX47" s="128"/>
      <c r="DY47" s="126"/>
      <c r="DZ47" s="126"/>
      <c r="EA47" s="127"/>
      <c r="EB47" s="128"/>
      <c r="EC47" s="126"/>
      <c r="ED47" s="126"/>
      <c r="EE47" s="127"/>
      <c r="EF47" s="128"/>
      <c r="EG47" s="126"/>
      <c r="EH47" s="126"/>
      <c r="EI47" s="127"/>
      <c r="EJ47" s="128"/>
      <c r="EK47" s="126"/>
      <c r="EL47" s="126"/>
      <c r="EM47" s="127"/>
      <c r="EN47" s="128"/>
      <c r="EO47" s="126"/>
      <c r="EP47" s="126"/>
      <c r="EQ47" s="127"/>
      <c r="ER47" s="128"/>
      <c r="ES47" s="126"/>
      <c r="ET47" s="126"/>
      <c r="EU47" s="127"/>
      <c r="EV47" s="128"/>
      <c r="EW47" s="126"/>
      <c r="EX47" s="126"/>
      <c r="EY47" s="127"/>
      <c r="EZ47" s="128"/>
      <c r="FA47" s="126"/>
      <c r="FB47" s="126"/>
      <c r="FC47" s="127"/>
      <c r="FD47" s="128"/>
      <c r="FE47" s="126"/>
      <c r="FF47" s="126"/>
      <c r="FG47" s="127"/>
      <c r="FH47" s="128"/>
      <c r="FI47" s="126"/>
      <c r="FJ47" s="126"/>
      <c r="FK47" s="127"/>
      <c r="FL47" s="128"/>
      <c r="FM47" s="126"/>
      <c r="FN47" s="126"/>
      <c r="FO47" s="127"/>
      <c r="FP47" s="128"/>
      <c r="FQ47" s="126"/>
      <c r="FR47" s="126"/>
      <c r="FS47" s="127"/>
      <c r="FT47" s="128"/>
      <c r="FU47" s="126"/>
      <c r="FV47" s="126"/>
      <c r="FW47" s="127"/>
      <c r="FX47" s="128"/>
      <c r="FY47" s="126"/>
      <c r="FZ47" s="126"/>
      <c r="GA47" s="127"/>
      <c r="GB47" s="128"/>
      <c r="GC47" s="126"/>
      <c r="GD47" s="126"/>
      <c r="GE47" s="127"/>
      <c r="GF47" s="128"/>
      <c r="GG47" s="126"/>
      <c r="GH47" s="126"/>
      <c r="GI47" s="127"/>
      <c r="GJ47" s="128"/>
      <c r="GK47" s="126"/>
      <c r="GL47" s="126"/>
      <c r="GM47" s="127"/>
      <c r="GN47" s="128"/>
      <c r="GO47" s="126"/>
      <c r="GP47" s="126"/>
      <c r="GQ47" s="127"/>
      <c r="GR47" s="128"/>
      <c r="GS47" s="126"/>
      <c r="GT47" s="126"/>
      <c r="GU47" s="127"/>
      <c r="GV47" s="128"/>
      <c r="GW47" s="126"/>
      <c r="GX47" s="126"/>
      <c r="GY47" s="127"/>
      <c r="GZ47" s="128"/>
      <c r="HA47" s="126"/>
      <c r="HB47" s="126"/>
      <c r="HC47" s="127"/>
      <c r="HD47" s="128"/>
      <c r="HE47" s="126"/>
      <c r="HF47" s="126"/>
      <c r="HG47" s="127"/>
      <c r="HH47" s="128"/>
      <c r="HI47" s="126"/>
      <c r="HJ47" s="126"/>
      <c r="HK47" s="127"/>
      <c r="HL47" s="128"/>
      <c r="HM47" s="126"/>
      <c r="HN47" s="126"/>
      <c r="HO47" s="127"/>
      <c r="HP47" s="128"/>
      <c r="HQ47" s="126"/>
      <c r="HR47" s="126"/>
      <c r="HS47" s="127"/>
      <c r="HT47" s="128"/>
      <c r="HU47" s="126"/>
      <c r="HV47" s="126"/>
      <c r="HW47" s="127"/>
      <c r="HX47" s="128"/>
      <c r="HY47" s="126"/>
      <c r="HZ47" s="126"/>
      <c r="IA47" s="127"/>
      <c r="IB47" s="128"/>
      <c r="IC47" s="126"/>
      <c r="ID47" s="126"/>
      <c r="IE47" s="127"/>
      <c r="IF47" s="128"/>
      <c r="IG47" s="126"/>
      <c r="IH47" s="126"/>
      <c r="II47" s="127"/>
      <c r="IJ47" s="128"/>
      <c r="IK47" s="126"/>
      <c r="IL47" s="126"/>
      <c r="IM47" s="127"/>
      <c r="IN47" s="128"/>
      <c r="IO47" s="126"/>
      <c r="IP47" s="126"/>
      <c r="IQ47" s="127"/>
    </row>
    <row r="48" spans="1:251" s="130" customFormat="1" ht="15" customHeight="1" x14ac:dyDescent="0.25">
      <c r="A48" s="117" t="s">
        <v>327</v>
      </c>
      <c r="B48" s="118">
        <v>37968.041666666664</v>
      </c>
      <c r="C48" s="118">
        <v>0.21778011617967924</v>
      </c>
      <c r="D48" s="104">
        <v>0.12486904407920427</v>
      </c>
    </row>
    <row r="49" spans="1:4" ht="15" customHeight="1" x14ac:dyDescent="0.25">
      <c r="A49" s="117" t="s">
        <v>328</v>
      </c>
      <c r="B49" s="118">
        <v>271075.82101297914</v>
      </c>
      <c r="C49" s="118">
        <v>1.5553643826238766</v>
      </c>
      <c r="D49" s="120">
        <v>0.89151236558490343</v>
      </c>
    </row>
    <row r="50" spans="1:4" ht="15" customHeight="1" x14ac:dyDescent="0.25">
      <c r="A50" s="87" t="s">
        <v>329</v>
      </c>
      <c r="B50" s="106"/>
      <c r="C50" s="106"/>
      <c r="D50" s="107"/>
    </row>
    <row r="51" spans="1:4" ht="15" customHeight="1" x14ac:dyDescent="0.25">
      <c r="A51" s="94" t="s">
        <v>197</v>
      </c>
      <c r="B51" s="109">
        <v>7187.0629999999983</v>
      </c>
      <c r="C51" s="109">
        <v>4.1224128146298659E-2</v>
      </c>
      <c r="D51" s="110">
        <v>2.3636765214965251E-2</v>
      </c>
    </row>
    <row r="52" spans="1:4" ht="15" customHeight="1" x14ac:dyDescent="0.25">
      <c r="A52" s="94" t="s">
        <v>273</v>
      </c>
      <c r="B52" s="95">
        <v>25800</v>
      </c>
      <c r="C52" s="109">
        <v>0.1479856940414333</v>
      </c>
      <c r="D52" s="110">
        <v>8.4850869200131351E-2</v>
      </c>
    </row>
    <row r="53" spans="1:4" ht="15" customHeight="1" x14ac:dyDescent="0.25">
      <c r="A53" s="101" t="s">
        <v>330</v>
      </c>
      <c r="B53" s="102">
        <v>32987.062999999995</v>
      </c>
      <c r="C53" s="102">
        <v>0.18920982218773197</v>
      </c>
      <c r="D53" s="104">
        <v>0.1084876344150966</v>
      </c>
    </row>
    <row r="54" spans="1:4" ht="15" customHeight="1" thickBot="1" x14ac:dyDescent="0.3">
      <c r="A54" s="131" t="s">
        <v>331</v>
      </c>
      <c r="B54" s="132">
        <v>304062.88401297911</v>
      </c>
      <c r="C54" s="133">
        <v>1.7445742048116086</v>
      </c>
      <c r="D54" s="134">
        <v>1</v>
      </c>
    </row>
    <row r="55" spans="1:4" ht="15" customHeight="1" x14ac:dyDescent="0.25">
      <c r="A55" s="135" t="s">
        <v>68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F24" sqref="F24"/>
    </sheetView>
  </sheetViews>
  <sheetFormatPr defaultColWidth="13.140625" defaultRowHeight="12.75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2" t="str">
        <f>[16]ATUALIZAÇÃO!C11</f>
        <v>2021/2022</v>
      </c>
      <c r="B3" s="72"/>
      <c r="C3" s="73"/>
      <c r="D3" s="73"/>
    </row>
    <row r="4" spans="1:5" ht="15" customHeight="1" x14ac:dyDescent="0.25">
      <c r="A4" s="76" t="str">
        <f>[16]ATUALIZAÇÃO!A2</f>
        <v>MUNICÍPIO: CALDAS</v>
      </c>
      <c r="B4" s="77"/>
      <c r="C4" s="77"/>
      <c r="D4" s="73"/>
    </row>
    <row r="5" spans="1:5" ht="15" customHeight="1" x14ac:dyDescent="0.25">
      <c r="A5" s="76" t="str">
        <f>[16]ATUALIZAÇÃO!A1</f>
        <v>UF: MG</v>
      </c>
      <c r="B5" s="77"/>
      <c r="C5" s="77"/>
      <c r="D5" s="73"/>
    </row>
    <row r="6" spans="1:5" ht="15" customHeight="1" x14ac:dyDescent="0.25">
      <c r="A6" s="78" t="s">
        <v>281</v>
      </c>
      <c r="B6" s="79" t="str">
        <f>[16]ATUALIZAÇÃO!$C$10</f>
        <v>MAR/2021</v>
      </c>
      <c r="E6" s="80"/>
    </row>
    <row r="7" spans="1:5" ht="15" customHeight="1" thickBot="1" x14ac:dyDescent="0.3">
      <c r="A7" s="78" t="s">
        <v>417</v>
      </c>
      <c r="B7" s="81">
        <f>'[16]REBANHO '!E45</f>
        <v>201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26531.999999999993</v>
      </c>
      <c r="C12" s="191">
        <v>0.28931506849315064</v>
      </c>
      <c r="D12" s="97">
        <v>0.17034640678051408</v>
      </c>
      <c r="E12" s="97">
        <v>0.21557812347199817</v>
      </c>
    </row>
    <row r="13" spans="1:5" ht="15" customHeight="1" x14ac:dyDescent="0.25">
      <c r="A13" s="94" t="s">
        <v>292</v>
      </c>
      <c r="B13" s="95">
        <v>1200</v>
      </c>
      <c r="C13" s="191">
        <v>1.3085258638315273E-2</v>
      </c>
      <c r="D13" s="97">
        <v>7.7044960099735011E-3</v>
      </c>
      <c r="E13" s="97">
        <v>9.7502543406602551E-3</v>
      </c>
    </row>
    <row r="14" spans="1:5" ht="15" customHeight="1" x14ac:dyDescent="0.25">
      <c r="A14" s="94" t="s">
        <v>293</v>
      </c>
      <c r="B14" s="95">
        <v>540</v>
      </c>
      <c r="C14" s="191">
        <v>5.888366387241873E-3</v>
      </c>
      <c r="D14" s="97">
        <v>3.4670232044880754E-3</v>
      </c>
      <c r="E14" s="97">
        <v>4.3876144532971149E-3</v>
      </c>
    </row>
    <row r="15" spans="1:5" ht="15" customHeight="1" x14ac:dyDescent="0.25">
      <c r="A15" s="94" t="s">
        <v>294</v>
      </c>
      <c r="B15" s="95">
        <v>0</v>
      </c>
      <c r="C15" s="191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191">
        <v>0</v>
      </c>
      <c r="D16" s="97">
        <v>0</v>
      </c>
      <c r="E16" s="97">
        <v>0</v>
      </c>
    </row>
    <row r="17" spans="1:5" ht="15" customHeight="1" x14ac:dyDescent="0.25">
      <c r="A17" s="94" t="s">
        <v>296</v>
      </c>
      <c r="B17" s="95">
        <v>42000</v>
      </c>
      <c r="C17" s="191">
        <v>0.45798405234103456</v>
      </c>
      <c r="D17" s="97">
        <v>0.26965736034907256</v>
      </c>
      <c r="E17" s="97">
        <v>0.34125890192310893</v>
      </c>
    </row>
    <row r="18" spans="1:5" ht="15" customHeight="1" x14ac:dyDescent="0.25">
      <c r="A18" s="94" t="s">
        <v>297</v>
      </c>
      <c r="B18" s="95">
        <v>28657.800000000003</v>
      </c>
      <c r="C18" s="191">
        <v>0.31249560417092626</v>
      </c>
      <c r="D18" s="97">
        <v>0.18399492146218219</v>
      </c>
      <c r="E18" s="97">
        <v>0.2328506990364779</v>
      </c>
    </row>
    <row r="19" spans="1:5" ht="15" customHeight="1" x14ac:dyDescent="0.25">
      <c r="A19" s="94" t="s">
        <v>423</v>
      </c>
      <c r="B19" s="95">
        <v>0</v>
      </c>
      <c r="C19" s="191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4382.3999999999996</v>
      </c>
      <c r="C20" s="191">
        <v>4.7787364547127377E-2</v>
      </c>
      <c r="D20" s="97">
        <v>2.8136819428423224E-2</v>
      </c>
      <c r="E20" s="97">
        <v>3.5607928852091249E-2</v>
      </c>
    </row>
    <row r="21" spans="1:5" ht="15" customHeight="1" x14ac:dyDescent="0.25">
      <c r="A21" s="94" t="s">
        <v>300</v>
      </c>
      <c r="B21" s="95">
        <v>2124.3419999999996</v>
      </c>
      <c r="C21" s="191">
        <v>2.3164637088529949E-2</v>
      </c>
      <c r="D21" s="97">
        <v>1.3639153719015936E-2</v>
      </c>
      <c r="E21" s="97">
        <v>1.7260729005455736E-2</v>
      </c>
    </row>
    <row r="22" spans="1:5" ht="15" customHeight="1" x14ac:dyDescent="0.25">
      <c r="A22" s="94" t="s">
        <v>301</v>
      </c>
      <c r="B22" s="95">
        <v>0</v>
      </c>
      <c r="C22" s="191">
        <v>0</v>
      </c>
      <c r="D22" s="97">
        <v>0</v>
      </c>
      <c r="E22" s="97">
        <v>0</v>
      </c>
    </row>
    <row r="23" spans="1:5" ht="15" customHeight="1" x14ac:dyDescent="0.25">
      <c r="A23" s="94" t="s">
        <v>424</v>
      </c>
      <c r="B23" s="95">
        <v>564.26</v>
      </c>
      <c r="C23" s="191">
        <v>7.6911333742247668E-3</v>
      </c>
      <c r="D23" s="97">
        <v>3.6227824321563729E-3</v>
      </c>
      <c r="E23" s="97">
        <v>4.5847320952174626E-3</v>
      </c>
    </row>
    <row r="24" spans="1:5" ht="15" customHeight="1" x14ac:dyDescent="0.25">
      <c r="A24" s="94" t="s">
        <v>425</v>
      </c>
      <c r="B24" s="95">
        <v>0</v>
      </c>
      <c r="C24" s="191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1878.8755200000001</v>
      </c>
      <c r="C25" s="191">
        <v>2.5609970967082396E-2</v>
      </c>
      <c r="D25" s="97">
        <v>1.2063157455897406E-2</v>
      </c>
      <c r="E25" s="97">
        <v>1.5266261828700245E-2</v>
      </c>
    </row>
    <row r="26" spans="1:5" s="98" customFormat="1" ht="15" customHeight="1" x14ac:dyDescent="0.25">
      <c r="A26" s="94" t="s">
        <v>305</v>
      </c>
      <c r="B26" s="95">
        <v>0</v>
      </c>
      <c r="C26" s="191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3480.3624999999997</v>
      </c>
      <c r="C27" s="191">
        <v>3.7951202889661285E-2</v>
      </c>
      <c r="D27" s="97">
        <v>2.2345365828759498E-2</v>
      </c>
      <c r="E27" s="97">
        <v>2.8278682977246811E-2</v>
      </c>
    </row>
    <row r="28" spans="1:5" s="98" customFormat="1" ht="15" customHeight="1" x14ac:dyDescent="0.25">
      <c r="A28" s="94" t="s">
        <v>307</v>
      </c>
      <c r="B28" s="95">
        <v>2706.2000000000003</v>
      </c>
      <c r="C28" s="191">
        <v>2.9509439105840668E-2</v>
      </c>
      <c r="D28" s="97">
        <v>1.7374922585158575E-2</v>
      </c>
      <c r="E28" s="97">
        <v>2.1988448580578985E-2</v>
      </c>
    </row>
    <row r="29" spans="1:5" s="99" customFormat="1" ht="15" customHeight="1" x14ac:dyDescent="0.25">
      <c r="A29" s="94" t="s">
        <v>308</v>
      </c>
      <c r="B29" s="95">
        <v>1557</v>
      </c>
      <c r="C29" s="191">
        <v>1.6978123083214069E-2</v>
      </c>
      <c r="D29" s="97">
        <v>9.9965835729406184E-3</v>
      </c>
      <c r="E29" s="97">
        <v>1.265095500700668E-2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5781.1620010000006</v>
      </c>
      <c r="C31" s="191">
        <v>6.3040000010904401E-2</v>
      </c>
      <c r="D31" s="97">
        <v>3.7117449641429108E-2</v>
      </c>
      <c r="E31" s="97">
        <v>4.6973166578591984E-2</v>
      </c>
    </row>
    <row r="32" spans="1:5" s="98" customFormat="1" ht="15" customHeight="1" x14ac:dyDescent="0.25">
      <c r="A32" s="101" t="s">
        <v>311</v>
      </c>
      <c r="B32" s="102">
        <v>121404.402021</v>
      </c>
      <c r="C32" s="103">
        <v>1.3305002210972534</v>
      </c>
      <c r="D32" s="104">
        <v>0.77946644247001129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1669.3105277887501</v>
      </c>
      <c r="C34" s="109">
        <v>1.8202800003148643E-2</v>
      </c>
      <c r="D34" s="110">
        <v>1.0717663583962653E-2</v>
      </c>
      <c r="E34" s="97">
        <v>1.3563501849568433E-2</v>
      </c>
    </row>
    <row r="35" spans="1:251" s="98" customFormat="1" ht="15" customHeight="1" x14ac:dyDescent="0.25">
      <c r="A35" s="111" t="s">
        <v>313</v>
      </c>
      <c r="B35" s="112">
        <v>1669.3105277887501</v>
      </c>
      <c r="C35" s="112">
        <v>1.8202800003148643E-2</v>
      </c>
      <c r="D35" s="113">
        <v>1.0717663583962653E-2</v>
      </c>
      <c r="E35" s="114">
        <v>1.3563501849568433E-2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123073.71254878875</v>
      </c>
      <c r="C36" s="119">
        <v>1.3487030211004021</v>
      </c>
      <c r="D36" s="120">
        <v>0.79018410605397393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3326.32</v>
      </c>
      <c r="C38" s="95">
        <v>3.6271464594834053E-2</v>
      </c>
      <c r="D38" s="97">
        <v>2.1356349306579214E-2</v>
      </c>
    </row>
    <row r="39" spans="1:251" s="98" customFormat="1" ht="15" customHeight="1" x14ac:dyDescent="0.25">
      <c r="A39" s="94" t="s">
        <v>316</v>
      </c>
      <c r="B39" s="95">
        <v>3636.8</v>
      </c>
      <c r="C39" s="95">
        <v>3.9657057179854162E-2</v>
      </c>
      <c r="D39" s="97">
        <v>2.3349759240893025E-2</v>
      </c>
    </row>
    <row r="40" spans="1:251" s="98" customFormat="1" ht="15" customHeight="1" x14ac:dyDescent="0.25">
      <c r="A40" s="94" t="s">
        <v>317</v>
      </c>
      <c r="B40" s="95">
        <v>850</v>
      </c>
      <c r="C40" s="95">
        <v>9.2687248688066524E-3</v>
      </c>
      <c r="D40" s="97">
        <v>5.4573513403978965E-3</v>
      </c>
    </row>
    <row r="41" spans="1:251" s="98" customFormat="1" ht="15" customHeight="1" x14ac:dyDescent="0.25">
      <c r="A41" s="94" t="s">
        <v>318</v>
      </c>
      <c r="B41" s="95">
        <v>3780</v>
      </c>
      <c r="C41" s="95">
        <v>4.1218564710693108E-2</v>
      </c>
      <c r="D41" s="97">
        <v>2.4269162431416528E-2</v>
      </c>
    </row>
    <row r="42" spans="1:251" s="98" customFormat="1" ht="15" customHeight="1" x14ac:dyDescent="0.25">
      <c r="A42" s="101" t="s">
        <v>319</v>
      </c>
      <c r="B42" s="102">
        <v>11593.12</v>
      </c>
      <c r="C42" s="102">
        <v>0.12641581135418797</v>
      </c>
      <c r="D42" s="104">
        <v>7.443262231928667E-2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4" t="s">
        <v>426</v>
      </c>
      <c r="B44" s="122">
        <v>0</v>
      </c>
      <c r="C44" s="122">
        <v>0</v>
      </c>
      <c r="D44" s="123">
        <v>0</v>
      </c>
      <c r="E44" s="97"/>
    </row>
    <row r="45" spans="1:251" s="98" customFormat="1" ht="15" customHeight="1" x14ac:dyDescent="0.25">
      <c r="A45" s="108" t="s">
        <v>192</v>
      </c>
      <c r="B45" s="109">
        <v>5940</v>
      </c>
      <c r="C45" s="109">
        <v>6.4772030259660607E-2</v>
      </c>
      <c r="D45" s="110">
        <v>3.8137255249368833E-2</v>
      </c>
    </row>
    <row r="46" spans="1:251" s="98" customFormat="1" ht="15" customHeight="1" x14ac:dyDescent="0.25">
      <c r="A46" s="108" t="s">
        <v>193</v>
      </c>
      <c r="B46" s="125">
        <v>389.25</v>
      </c>
      <c r="C46" s="109">
        <v>4.2445307708035172E-3</v>
      </c>
      <c r="D46" s="110">
        <v>2.4991458932351546E-3</v>
      </c>
    </row>
    <row r="47" spans="1:251" s="129" customFormat="1" ht="15" customHeight="1" x14ac:dyDescent="0.25">
      <c r="A47" s="101" t="s">
        <v>326</v>
      </c>
      <c r="B47" s="102">
        <v>6329.25</v>
      </c>
      <c r="C47" s="102">
        <v>6.9016561030464121E-2</v>
      </c>
      <c r="D47" s="104">
        <v>4.0636401142603987E-2</v>
      </c>
      <c r="E47" s="126"/>
      <c r="F47" s="126"/>
      <c r="G47" s="127"/>
      <c r="H47" s="128"/>
      <c r="I47" s="126"/>
      <c r="J47" s="126"/>
      <c r="K47" s="127"/>
      <c r="L47" s="128"/>
      <c r="M47" s="126"/>
      <c r="N47" s="126"/>
      <c r="O47" s="127"/>
      <c r="P47" s="128"/>
      <c r="Q47" s="126"/>
      <c r="R47" s="126"/>
      <c r="S47" s="127"/>
      <c r="T47" s="128"/>
      <c r="U47" s="126"/>
      <c r="V47" s="126"/>
      <c r="W47" s="127"/>
      <c r="X47" s="128"/>
      <c r="Y47" s="126"/>
      <c r="Z47" s="126"/>
      <c r="AA47" s="127"/>
      <c r="AB47" s="128"/>
      <c r="AC47" s="126"/>
      <c r="AD47" s="126"/>
      <c r="AE47" s="127"/>
      <c r="AF47" s="128"/>
      <c r="AG47" s="126"/>
      <c r="AH47" s="126"/>
      <c r="AI47" s="127"/>
      <c r="AJ47" s="128"/>
      <c r="AK47" s="126"/>
      <c r="AL47" s="126"/>
      <c r="AM47" s="127"/>
      <c r="AN47" s="128"/>
      <c r="AO47" s="126"/>
      <c r="AP47" s="126"/>
      <c r="AQ47" s="127"/>
      <c r="AR47" s="128"/>
      <c r="AS47" s="126"/>
      <c r="AT47" s="126"/>
      <c r="AU47" s="127"/>
      <c r="AV47" s="128"/>
      <c r="AW47" s="126"/>
      <c r="AX47" s="126"/>
      <c r="AY47" s="127"/>
      <c r="AZ47" s="128"/>
      <c r="BA47" s="126"/>
      <c r="BB47" s="126"/>
      <c r="BC47" s="127"/>
      <c r="BD47" s="128"/>
      <c r="BE47" s="126"/>
      <c r="BF47" s="126"/>
      <c r="BG47" s="127"/>
      <c r="BH47" s="128"/>
      <c r="BI47" s="126"/>
      <c r="BJ47" s="126"/>
      <c r="BK47" s="127"/>
      <c r="BL47" s="128"/>
      <c r="BM47" s="126"/>
      <c r="BN47" s="126"/>
      <c r="BO47" s="127"/>
      <c r="BP47" s="128"/>
      <c r="BQ47" s="126"/>
      <c r="BR47" s="126"/>
      <c r="BS47" s="127"/>
      <c r="BT47" s="128"/>
      <c r="BU47" s="126"/>
      <c r="BV47" s="126"/>
      <c r="BW47" s="127"/>
      <c r="BX47" s="128"/>
      <c r="BY47" s="126"/>
      <c r="BZ47" s="126"/>
      <c r="CA47" s="127"/>
      <c r="CB47" s="128"/>
      <c r="CC47" s="126"/>
      <c r="CD47" s="126"/>
      <c r="CE47" s="127"/>
      <c r="CF47" s="128"/>
      <c r="CG47" s="126"/>
      <c r="CH47" s="126"/>
      <c r="CI47" s="127"/>
      <c r="CJ47" s="128"/>
      <c r="CK47" s="126"/>
      <c r="CL47" s="126"/>
      <c r="CM47" s="127"/>
      <c r="CN47" s="128"/>
      <c r="CO47" s="126"/>
      <c r="CP47" s="126"/>
      <c r="CQ47" s="127"/>
      <c r="CR47" s="128"/>
      <c r="CS47" s="126"/>
      <c r="CT47" s="126"/>
      <c r="CU47" s="127"/>
      <c r="CV47" s="128"/>
      <c r="CW47" s="126"/>
      <c r="CX47" s="126"/>
      <c r="CY47" s="127"/>
      <c r="CZ47" s="128"/>
      <c r="DA47" s="126"/>
      <c r="DB47" s="126"/>
      <c r="DC47" s="127"/>
      <c r="DD47" s="128"/>
      <c r="DE47" s="126"/>
      <c r="DF47" s="126"/>
      <c r="DG47" s="127"/>
      <c r="DH47" s="128"/>
      <c r="DI47" s="126"/>
      <c r="DJ47" s="126"/>
      <c r="DK47" s="127"/>
      <c r="DL47" s="128"/>
      <c r="DM47" s="126"/>
      <c r="DN47" s="126"/>
      <c r="DO47" s="127"/>
      <c r="DP47" s="128"/>
      <c r="DQ47" s="126"/>
      <c r="DR47" s="126"/>
      <c r="DS47" s="127"/>
      <c r="DT47" s="128"/>
      <c r="DU47" s="126"/>
      <c r="DV47" s="126"/>
      <c r="DW47" s="127"/>
      <c r="DX47" s="128"/>
      <c r="DY47" s="126"/>
      <c r="DZ47" s="126"/>
      <c r="EA47" s="127"/>
      <c r="EB47" s="128"/>
      <c r="EC47" s="126"/>
      <c r="ED47" s="126"/>
      <c r="EE47" s="127"/>
      <c r="EF47" s="128"/>
      <c r="EG47" s="126"/>
      <c r="EH47" s="126"/>
      <c r="EI47" s="127"/>
      <c r="EJ47" s="128"/>
      <c r="EK47" s="126"/>
      <c r="EL47" s="126"/>
      <c r="EM47" s="127"/>
      <c r="EN47" s="128"/>
      <c r="EO47" s="126"/>
      <c r="EP47" s="126"/>
      <c r="EQ47" s="127"/>
      <c r="ER47" s="128"/>
      <c r="ES47" s="126"/>
      <c r="ET47" s="126"/>
      <c r="EU47" s="127"/>
      <c r="EV47" s="128"/>
      <c r="EW47" s="126"/>
      <c r="EX47" s="126"/>
      <c r="EY47" s="127"/>
      <c r="EZ47" s="128"/>
      <c r="FA47" s="126"/>
      <c r="FB47" s="126"/>
      <c r="FC47" s="127"/>
      <c r="FD47" s="128"/>
      <c r="FE47" s="126"/>
      <c r="FF47" s="126"/>
      <c r="FG47" s="127"/>
      <c r="FH47" s="128"/>
      <c r="FI47" s="126"/>
      <c r="FJ47" s="126"/>
      <c r="FK47" s="127"/>
      <c r="FL47" s="128"/>
      <c r="FM47" s="126"/>
      <c r="FN47" s="126"/>
      <c r="FO47" s="127"/>
      <c r="FP47" s="128"/>
      <c r="FQ47" s="126"/>
      <c r="FR47" s="126"/>
      <c r="FS47" s="127"/>
      <c r="FT47" s="128"/>
      <c r="FU47" s="126"/>
      <c r="FV47" s="126"/>
      <c r="FW47" s="127"/>
      <c r="FX47" s="128"/>
      <c r="FY47" s="126"/>
      <c r="FZ47" s="126"/>
      <c r="GA47" s="127"/>
      <c r="GB47" s="128"/>
      <c r="GC47" s="126"/>
      <c r="GD47" s="126"/>
      <c r="GE47" s="127"/>
      <c r="GF47" s="128"/>
      <c r="GG47" s="126"/>
      <c r="GH47" s="126"/>
      <c r="GI47" s="127"/>
      <c r="GJ47" s="128"/>
      <c r="GK47" s="126"/>
      <c r="GL47" s="126"/>
      <c r="GM47" s="127"/>
      <c r="GN47" s="128"/>
      <c r="GO47" s="126"/>
      <c r="GP47" s="126"/>
      <c r="GQ47" s="127"/>
      <c r="GR47" s="128"/>
      <c r="GS47" s="126"/>
      <c r="GT47" s="126"/>
      <c r="GU47" s="127"/>
      <c r="GV47" s="128"/>
      <c r="GW47" s="126"/>
      <c r="GX47" s="126"/>
      <c r="GY47" s="127"/>
      <c r="GZ47" s="128"/>
      <c r="HA47" s="126"/>
      <c r="HB47" s="126"/>
      <c r="HC47" s="127"/>
      <c r="HD47" s="128"/>
      <c r="HE47" s="126"/>
      <c r="HF47" s="126"/>
      <c r="HG47" s="127"/>
      <c r="HH47" s="128"/>
      <c r="HI47" s="126"/>
      <c r="HJ47" s="126"/>
      <c r="HK47" s="127"/>
      <c r="HL47" s="128"/>
      <c r="HM47" s="126"/>
      <c r="HN47" s="126"/>
      <c r="HO47" s="127"/>
      <c r="HP47" s="128"/>
      <c r="HQ47" s="126"/>
      <c r="HR47" s="126"/>
      <c r="HS47" s="127"/>
      <c r="HT47" s="128"/>
      <c r="HU47" s="126"/>
      <c r="HV47" s="126"/>
      <c r="HW47" s="127"/>
      <c r="HX47" s="128"/>
      <c r="HY47" s="126"/>
      <c r="HZ47" s="126"/>
      <c r="IA47" s="127"/>
      <c r="IB47" s="128"/>
      <c r="IC47" s="126"/>
      <c r="ID47" s="126"/>
      <c r="IE47" s="127"/>
      <c r="IF47" s="128"/>
      <c r="IG47" s="126"/>
      <c r="IH47" s="126"/>
      <c r="II47" s="127"/>
      <c r="IJ47" s="128"/>
      <c r="IK47" s="126"/>
      <c r="IL47" s="126"/>
      <c r="IM47" s="127"/>
      <c r="IN47" s="128"/>
      <c r="IO47" s="126"/>
      <c r="IP47" s="126"/>
      <c r="IQ47" s="127"/>
    </row>
    <row r="48" spans="1:251" s="130" customFormat="1" ht="15" customHeight="1" x14ac:dyDescent="0.25">
      <c r="A48" s="117" t="s">
        <v>327</v>
      </c>
      <c r="B48" s="118">
        <v>17922.370000000003</v>
      </c>
      <c r="C48" s="118">
        <v>0.19543237238465211</v>
      </c>
      <c r="D48" s="179">
        <v>0.11506902346189067</v>
      </c>
    </row>
    <row r="49" spans="1:4" ht="15" customHeight="1" x14ac:dyDescent="0.25">
      <c r="A49" s="117" t="s">
        <v>328</v>
      </c>
      <c r="B49" s="118">
        <v>140996.08254878875</v>
      </c>
      <c r="C49" s="118">
        <v>1.5441353934850541</v>
      </c>
      <c r="D49" s="120">
        <v>0.90525312951586456</v>
      </c>
    </row>
    <row r="50" spans="1:4" ht="15" customHeight="1" x14ac:dyDescent="0.25">
      <c r="A50" s="87" t="s">
        <v>329</v>
      </c>
      <c r="B50" s="106"/>
      <c r="C50" s="106"/>
      <c r="D50" s="107"/>
    </row>
    <row r="51" spans="1:4" ht="15" customHeight="1" x14ac:dyDescent="0.25">
      <c r="A51" s="94" t="s">
        <v>197</v>
      </c>
      <c r="B51" s="109">
        <v>5489.5593999999992</v>
      </c>
      <c r="C51" s="109">
        <v>5.9860253799495666E-2</v>
      </c>
      <c r="D51" s="110">
        <v>3.5245240411510434E-2</v>
      </c>
    </row>
    <row r="52" spans="1:4" ht="15" customHeight="1" x14ac:dyDescent="0.25">
      <c r="A52" s="94" t="s">
        <v>273</v>
      </c>
      <c r="B52" s="95">
        <v>9267.57</v>
      </c>
      <c r="C52" s="109">
        <v>0.1010571253322429</v>
      </c>
      <c r="D52" s="110">
        <v>5.95016300726251E-2</v>
      </c>
    </row>
    <row r="53" spans="1:4" ht="15" customHeight="1" x14ac:dyDescent="0.25">
      <c r="A53" s="101" t="s">
        <v>330</v>
      </c>
      <c r="B53" s="102">
        <v>14757.129399999998</v>
      </c>
      <c r="C53" s="102">
        <v>0.16091737913173856</v>
      </c>
      <c r="D53" s="104">
        <v>9.4746870484135534E-2</v>
      </c>
    </row>
    <row r="54" spans="1:4" ht="15" customHeight="1" thickBot="1" x14ac:dyDescent="0.3">
      <c r="A54" s="131" t="s">
        <v>331</v>
      </c>
      <c r="B54" s="132">
        <v>155753.21194878875</v>
      </c>
      <c r="C54" s="133">
        <v>1.7050527726167928</v>
      </c>
      <c r="D54" s="134">
        <v>1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G27" sqref="G27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243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2" t="str">
        <f>[17]ATUALIZAÇÃO!C11</f>
        <v>2020/2021</v>
      </c>
      <c r="B3" s="72"/>
      <c r="C3" s="73"/>
      <c r="D3" s="73"/>
    </row>
    <row r="4" spans="1:5" ht="15" customHeight="1" x14ac:dyDescent="0.25">
      <c r="A4" s="76" t="str">
        <f>[17]ATUALIZAÇÃO!A2</f>
        <v xml:space="preserve">MUNICÍPIO: MURIAÉ </v>
      </c>
      <c r="B4" s="77"/>
      <c r="C4" s="77"/>
      <c r="D4" s="73"/>
    </row>
    <row r="5" spans="1:5" ht="15" customHeight="1" x14ac:dyDescent="0.25">
      <c r="A5" s="76" t="str">
        <f>[17]ATUALIZAÇÃO!A1</f>
        <v>UF: MG</v>
      </c>
      <c r="B5" s="77"/>
      <c r="C5" s="77"/>
      <c r="D5" s="73"/>
    </row>
    <row r="6" spans="1:5" ht="15" customHeight="1" x14ac:dyDescent="0.25">
      <c r="A6" s="78" t="s">
        <v>281</v>
      </c>
      <c r="B6" s="79" t="str">
        <f>[17]ATUALIZAÇÃO!$C$10</f>
        <v>MAR/2021</v>
      </c>
      <c r="E6" s="80"/>
    </row>
    <row r="7" spans="1:5" ht="15" customHeight="1" thickBot="1" x14ac:dyDescent="0.3">
      <c r="A7" s="78" t="s">
        <v>417</v>
      </c>
      <c r="B7" s="81">
        <f>'[17]REBANHO '!E45</f>
        <v>162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f>[17]RESULTADO!C14</f>
        <v>40524</v>
      </c>
      <c r="C12" s="191">
        <f>(B12*[17]RESULTADO!$C$51)/[17]RENDA!$C$6</f>
        <v>0.58253678335870118</v>
      </c>
      <c r="D12" s="157">
        <f t="shared" ref="D12:D31" si="0">IF(B12&gt;0,B12/$B$54,0)</f>
        <v>0.32273417826407635</v>
      </c>
      <c r="E12" s="157">
        <f t="shared" ref="E12:E32" si="1">IF(B12&gt;0,B12/$B$36,0)</f>
        <v>0.46399926425469579</v>
      </c>
    </row>
    <row r="13" spans="1:5" ht="15" customHeight="1" x14ac:dyDescent="0.25">
      <c r="A13" s="94" t="s">
        <v>292</v>
      </c>
      <c r="B13" s="95">
        <f>[17]RESULTADO!C15</f>
        <v>0</v>
      </c>
      <c r="C13" s="191">
        <f>(B13*[17]RESULTADO!$C$51)/[17]RENDA!$C$6</f>
        <v>0</v>
      </c>
      <c r="D13" s="157">
        <f>IF(B13&gt;0,B13/$B$54,0)</f>
        <v>0</v>
      </c>
      <c r="E13" s="157">
        <f>IF(B13&gt;0,B13/$B$36,0)</f>
        <v>0</v>
      </c>
    </row>
    <row r="14" spans="1:5" ht="15" customHeight="1" x14ac:dyDescent="0.25">
      <c r="A14" s="94" t="s">
        <v>293</v>
      </c>
      <c r="B14" s="95">
        <f>[17]RESULTADO!C16</f>
        <v>0</v>
      </c>
      <c r="C14" s="191">
        <f>(B14*[17]RESULTADO!$C$51)/[17]RENDA!$C$6</f>
        <v>0</v>
      </c>
      <c r="D14" s="157">
        <f t="shared" si="0"/>
        <v>0</v>
      </c>
      <c r="E14" s="157">
        <f t="shared" si="1"/>
        <v>0</v>
      </c>
    </row>
    <row r="15" spans="1:5" ht="15" customHeight="1" x14ac:dyDescent="0.25">
      <c r="A15" s="94" t="s">
        <v>294</v>
      </c>
      <c r="B15" s="95">
        <f>[17]RESULTADO!C17</f>
        <v>0</v>
      </c>
      <c r="C15" s="191">
        <f>(B15*[17]RESULTADO!$C$51)/[17]RENDA!$C$6</f>
        <v>0</v>
      </c>
      <c r="D15" s="157">
        <f t="shared" si="0"/>
        <v>0</v>
      </c>
      <c r="E15" s="157">
        <f t="shared" si="1"/>
        <v>0</v>
      </c>
    </row>
    <row r="16" spans="1:5" ht="15" customHeight="1" x14ac:dyDescent="0.25">
      <c r="A16" s="94" t="s">
        <v>295</v>
      </c>
      <c r="B16" s="95">
        <f>[17]RESULTADO!C18</f>
        <v>0</v>
      </c>
      <c r="C16" s="191">
        <f>(B16*[17]RESULTADO!$C$51)/[17]RENDA!$C$6</f>
        <v>0</v>
      </c>
      <c r="D16" s="157">
        <f t="shared" si="0"/>
        <v>0</v>
      </c>
      <c r="E16" s="157">
        <f t="shared" si="1"/>
        <v>0</v>
      </c>
    </row>
    <row r="17" spans="1:5" ht="15" customHeight="1" x14ac:dyDescent="0.25">
      <c r="A17" s="94" t="s">
        <v>296</v>
      </c>
      <c r="B17" s="95">
        <f>[17]RESULTADO!C19</f>
        <v>0</v>
      </c>
      <c r="C17" s="191">
        <f>(B17*[17]RESULTADO!$C$51)/[17]RENDA!$C$6</f>
        <v>0</v>
      </c>
      <c r="D17" s="157">
        <f t="shared" si="0"/>
        <v>0</v>
      </c>
      <c r="E17" s="157">
        <f t="shared" si="1"/>
        <v>0</v>
      </c>
    </row>
    <row r="18" spans="1:5" ht="15" customHeight="1" x14ac:dyDescent="0.25">
      <c r="A18" s="94" t="s">
        <v>297</v>
      </c>
      <c r="B18" s="95">
        <f>[17]RESULTADO!C20</f>
        <v>28874.880000000005</v>
      </c>
      <c r="C18" s="191">
        <f>(B18*[17]RESULTADO!$C$51)/[17]RENDA!$C$6</f>
        <v>0.41507945205479457</v>
      </c>
      <c r="D18" s="157">
        <f t="shared" si="0"/>
        <v>0.22996028697250553</v>
      </c>
      <c r="E18" s="157">
        <f t="shared" si="1"/>
        <v>0.33061699426124352</v>
      </c>
    </row>
    <row r="19" spans="1:5" ht="15" customHeight="1" x14ac:dyDescent="0.25">
      <c r="A19" s="94" t="s">
        <v>423</v>
      </c>
      <c r="B19" s="95">
        <f>[17]RESULTADO!C21</f>
        <v>0</v>
      </c>
      <c r="C19" s="191">
        <f>(B19*[17]RESULTADO!$C$51)/[17]RENDA!$C$6</f>
        <v>0</v>
      </c>
      <c r="D19" s="157">
        <f t="shared" si="0"/>
        <v>0</v>
      </c>
      <c r="E19" s="157">
        <f t="shared" si="1"/>
        <v>0</v>
      </c>
    </row>
    <row r="20" spans="1:5" ht="15" customHeight="1" x14ac:dyDescent="0.25">
      <c r="A20" s="94" t="s">
        <v>299</v>
      </c>
      <c r="B20" s="95">
        <f>[17]RESULTADO!C22</f>
        <v>1586.3040000000001</v>
      </c>
      <c r="C20" s="191">
        <f>(B20*[17]RESULTADO!$C$51)/[17]RENDA!$C$6</f>
        <v>2.2803287671232877E-2</v>
      </c>
      <c r="D20" s="157">
        <f t="shared" si="0"/>
        <v>1.2633365855222026E-2</v>
      </c>
      <c r="E20" s="157">
        <f t="shared" si="1"/>
        <v>1.8163159828355566E-2</v>
      </c>
    </row>
    <row r="21" spans="1:5" ht="15" customHeight="1" x14ac:dyDescent="0.25">
      <c r="A21" s="94" t="s">
        <v>300</v>
      </c>
      <c r="B21" s="95">
        <f>[17]RESULTADO!C23</f>
        <v>2413</v>
      </c>
      <c r="C21" s="191">
        <f>(B21*[17]RESULTADO!$C$51)/[17]RENDA!$C$6</f>
        <v>3.4687130052426851E-2</v>
      </c>
      <c r="D21" s="157">
        <f t="shared" si="0"/>
        <v>1.9217194061573788E-2</v>
      </c>
      <c r="E21" s="157">
        <f t="shared" si="1"/>
        <v>2.7628818099066751E-2</v>
      </c>
    </row>
    <row r="22" spans="1:5" ht="15" customHeight="1" x14ac:dyDescent="0.25">
      <c r="A22" s="94" t="s">
        <v>301</v>
      </c>
      <c r="B22" s="95">
        <f>[17]RESULTADO!C24</f>
        <v>0</v>
      </c>
      <c r="C22" s="191">
        <f>(B22*[17]RESULTADO!$C$51)/[17]RENDA!$C$6</f>
        <v>0</v>
      </c>
      <c r="D22" s="157">
        <f t="shared" si="0"/>
        <v>0</v>
      </c>
      <c r="E22" s="157">
        <f t="shared" si="1"/>
        <v>0</v>
      </c>
    </row>
    <row r="23" spans="1:5" ht="15" customHeight="1" x14ac:dyDescent="0.25">
      <c r="A23" s="94" t="s">
        <v>424</v>
      </c>
      <c r="B23" s="95">
        <f>[17]RESULTADO!C25</f>
        <v>182</v>
      </c>
      <c r="C23" s="191">
        <f>(B23)/[17]RENDA!$C$6</f>
        <v>3.0779638085574159E-3</v>
      </c>
      <c r="D23" s="157">
        <f t="shared" si="0"/>
        <v>1.4494526809807002E-3</v>
      </c>
      <c r="E23" s="157">
        <f t="shared" si="1"/>
        <v>2.0838975938790505E-3</v>
      </c>
    </row>
    <row r="24" spans="1:5" ht="15" customHeight="1" x14ac:dyDescent="0.25">
      <c r="A24" s="94" t="s">
        <v>425</v>
      </c>
      <c r="B24" s="95">
        <f>[17]RESULTADO!C26</f>
        <v>0</v>
      </c>
      <c r="C24" s="191">
        <f>(B24)/[17]RENDA!$C$6</f>
        <v>0</v>
      </c>
      <c r="D24" s="157">
        <f t="shared" si="0"/>
        <v>0</v>
      </c>
      <c r="E24" s="157">
        <f t="shared" si="1"/>
        <v>0</v>
      </c>
    </row>
    <row r="25" spans="1:5" ht="15" customHeight="1" x14ac:dyDescent="0.25">
      <c r="A25" s="94" t="s">
        <v>304</v>
      </c>
      <c r="B25" s="95">
        <f>[17]RESULTADO!C27</f>
        <v>1836</v>
      </c>
      <c r="C25" s="191">
        <f>(B25)/[17]RENDA!$C$6</f>
        <v>3.1050228310502283E-2</v>
      </c>
      <c r="D25" s="157">
        <f t="shared" si="0"/>
        <v>1.4621951221321788E-2</v>
      </c>
      <c r="E25" s="157">
        <f t="shared" si="1"/>
        <v>2.1022175727263386E-2</v>
      </c>
    </row>
    <row r="26" spans="1:5" s="98" customFormat="1" ht="15" customHeight="1" x14ac:dyDescent="0.25">
      <c r="A26" s="94" t="s">
        <v>305</v>
      </c>
      <c r="B26" s="95">
        <f>[17]RESULTADO!C28</f>
        <v>1576</v>
      </c>
      <c r="C26" s="191">
        <f>(B26*[17]RESULTADO!$C$51)/[17]RENDA!$C$6</f>
        <v>2.2655166582107221E-2</v>
      </c>
      <c r="D26" s="157">
        <f t="shared" si="0"/>
        <v>1.2551304534206503E-2</v>
      </c>
      <c r="E26" s="157">
        <f t="shared" si="1"/>
        <v>1.8045179164579029E-2</v>
      </c>
    </row>
    <row r="27" spans="1:5" s="98" customFormat="1" ht="15" customHeight="1" x14ac:dyDescent="0.25">
      <c r="A27" s="94" t="s">
        <v>306</v>
      </c>
      <c r="B27" s="95">
        <f>[17]RESULTADO!C29</f>
        <v>1696.51</v>
      </c>
      <c r="C27" s="191">
        <f>(B27*[17]RESULTADO!$C$51)/[17]RENDA!$C$6</f>
        <v>2.4387510569930663E-2</v>
      </c>
      <c r="D27" s="157">
        <f t="shared" si="0"/>
        <v>1.3511049273684437E-2</v>
      </c>
      <c r="E27" s="157">
        <f t="shared" si="1"/>
        <v>1.9425017071383228E-2</v>
      </c>
    </row>
    <row r="28" spans="1:5" s="98" customFormat="1" ht="15" customHeight="1" x14ac:dyDescent="0.25">
      <c r="A28" s="94" t="s">
        <v>307</v>
      </c>
      <c r="B28" s="95">
        <f>[17]GERAL!E62</f>
        <v>1641</v>
      </c>
      <c r="C28" s="191">
        <f>(B28*[17]RESULTADO!$C$51)/[17]RENDA!$C$6</f>
        <v>2.3589548452562149E-2</v>
      </c>
      <c r="D28" s="157">
        <f>IF(B28&gt;0,B28/$B$54,0)</f>
        <v>1.3068966205985324E-2</v>
      </c>
      <c r="E28" s="157">
        <f>IF(B28&gt;0,B28/$B$36,0)</f>
        <v>1.8789428305250117E-2</v>
      </c>
    </row>
    <row r="29" spans="1:5" s="99" customFormat="1" ht="15" customHeight="1" x14ac:dyDescent="0.25">
      <c r="A29" s="94" t="s">
        <v>308</v>
      </c>
      <c r="B29" s="95">
        <f>[17]GERAL!$E$64</f>
        <v>1719.6</v>
      </c>
      <c r="C29" s="191">
        <f>(B29*[17]RESULTADO!$C$51)/[17]RENDA!$C$6</f>
        <v>2.4719431760527648E-2</v>
      </c>
      <c r="D29" s="157">
        <f t="shared" si="0"/>
        <v>1.3694938627551714E-2</v>
      </c>
      <c r="E29" s="157">
        <f t="shared" si="1"/>
        <v>1.9689397266123159E-2</v>
      </c>
    </row>
    <row r="30" spans="1:5" s="98" customFormat="1" ht="15" customHeight="1" x14ac:dyDescent="0.25">
      <c r="A30" s="94" t="s">
        <v>309</v>
      </c>
      <c r="B30" s="95">
        <f>[17]RESULTADO!C33</f>
        <v>0</v>
      </c>
      <c r="C30" s="191">
        <f>(B30*[17]RESULTADO!$C$51)/[17]RENDA!$C$6</f>
        <v>0</v>
      </c>
      <c r="D30" s="157">
        <f t="shared" si="0"/>
        <v>0</v>
      </c>
      <c r="E30" s="157">
        <f t="shared" si="1"/>
        <v>0</v>
      </c>
    </row>
    <row r="31" spans="1:5" s="98" customFormat="1" ht="15" customHeight="1" x14ac:dyDescent="0.25">
      <c r="A31" s="100" t="s">
        <v>310</v>
      </c>
      <c r="B31" s="95">
        <f>[17]RESULTADO!C32</f>
        <v>4102.4647000000004</v>
      </c>
      <c r="C31" s="191">
        <f>(B31*[17]RESULTADO!$C$51)/[17]RENDA!$C$6</f>
        <v>5.8973363690174196E-2</v>
      </c>
      <c r="D31" s="157">
        <f t="shared" si="0"/>
        <v>3.267213438485541E-2</v>
      </c>
      <c r="E31" s="157">
        <f t="shared" si="1"/>
        <v>4.6973166578591984E-2</v>
      </c>
    </row>
    <row r="32" spans="1:5" s="98" customFormat="1" ht="15" customHeight="1" x14ac:dyDescent="0.25">
      <c r="A32" s="101" t="s">
        <v>311</v>
      </c>
      <c r="B32" s="102">
        <f>SUM(B12:B31)</f>
        <v>86151.758700000006</v>
      </c>
      <c r="C32" s="103">
        <f>SUM(C12:C31)</f>
        <v>1.243559866311517</v>
      </c>
      <c r="D32" s="160">
        <f>SUM(D12:D31)</f>
        <v>0.6861148220819635</v>
      </c>
      <c r="E32" s="161">
        <f t="shared" si="1"/>
        <v>0.98643649815043166</v>
      </c>
    </row>
    <row r="33" spans="1:251" s="98" customFormat="1" ht="15" customHeight="1" x14ac:dyDescent="0.25">
      <c r="A33" s="87" t="s">
        <v>312</v>
      </c>
      <c r="B33" s="106"/>
      <c r="C33" s="106"/>
      <c r="D33" s="162"/>
    </row>
    <row r="34" spans="1:251" s="98" customFormat="1" ht="15" customHeight="1" x14ac:dyDescent="0.25">
      <c r="A34" s="108" t="s">
        <v>180</v>
      </c>
      <c r="B34" s="109">
        <f>(B32/2)*[17]ATUALIZAÇÃO!C146</f>
        <v>1184.5866821250002</v>
      </c>
      <c r="C34" s="109">
        <f>(B34*[17]RESULTADO!$C$51)/[17]RENDA!$C$6</f>
        <v>1.7028558765537799E-2</v>
      </c>
      <c r="D34" s="165">
        <f>IF(B34&gt;0,B34/$B$54,0)</f>
        <v>9.4340788036270003E-3</v>
      </c>
      <c r="E34" s="157">
        <f>IF(B34&gt;0,B34/$B$36,0)</f>
        <v>1.3563501849568435E-2</v>
      </c>
    </row>
    <row r="35" spans="1:251" s="98" customFormat="1" ht="15" customHeight="1" x14ac:dyDescent="0.25">
      <c r="A35" s="111" t="s">
        <v>313</v>
      </c>
      <c r="B35" s="112">
        <f>B34</f>
        <v>1184.5866821250002</v>
      </c>
      <c r="C35" s="112">
        <f>C34</f>
        <v>1.7028558765537799E-2</v>
      </c>
      <c r="D35" s="168">
        <f>IF(B35&gt;0,B35/$B$54,0)</f>
        <v>9.4340788036270003E-3</v>
      </c>
      <c r="E35" s="169">
        <f>IF(B35&gt;0,B35/$B$36,0)</f>
        <v>1.3563501849568435E-2</v>
      </c>
      <c r="F35" s="115"/>
      <c r="G35" s="32"/>
      <c r="H35" s="100"/>
      <c r="I35" s="115"/>
      <c r="J35" s="115"/>
      <c r="K35" s="32"/>
      <c r="L35" s="100"/>
      <c r="M35" s="115"/>
      <c r="N35" s="115"/>
      <c r="O35" s="32"/>
      <c r="P35" s="100"/>
      <c r="Q35" s="115"/>
      <c r="R35" s="115"/>
      <c r="S35" s="32"/>
      <c r="T35" s="100"/>
      <c r="U35" s="115"/>
      <c r="V35" s="115"/>
      <c r="W35" s="32"/>
      <c r="X35" s="100"/>
      <c r="Y35" s="115"/>
      <c r="Z35" s="115"/>
      <c r="AA35" s="32"/>
      <c r="AB35" s="100"/>
      <c r="AC35" s="115"/>
      <c r="AD35" s="115"/>
      <c r="AE35" s="32"/>
      <c r="AF35" s="100"/>
      <c r="AG35" s="115"/>
      <c r="AH35" s="115"/>
      <c r="AI35" s="32"/>
      <c r="AJ35" s="100"/>
      <c r="AK35" s="115"/>
      <c r="AL35" s="115"/>
      <c r="AM35" s="32"/>
      <c r="AN35" s="100"/>
      <c r="AO35" s="115"/>
      <c r="AP35" s="115"/>
      <c r="AQ35" s="32"/>
      <c r="AR35" s="100"/>
      <c r="AS35" s="115"/>
      <c r="AT35" s="115"/>
      <c r="AU35" s="32"/>
      <c r="AV35" s="100"/>
      <c r="AW35" s="115"/>
      <c r="AX35" s="115"/>
      <c r="AY35" s="32"/>
      <c r="AZ35" s="100"/>
      <c r="BA35" s="115"/>
      <c r="BB35" s="115"/>
      <c r="BC35" s="32"/>
      <c r="BD35" s="100"/>
      <c r="BE35" s="115"/>
      <c r="BF35" s="115"/>
      <c r="BG35" s="32"/>
      <c r="BH35" s="100"/>
      <c r="BI35" s="115"/>
      <c r="BJ35" s="115"/>
      <c r="BK35" s="32"/>
      <c r="BL35" s="100"/>
      <c r="BM35" s="115"/>
      <c r="BN35" s="115"/>
      <c r="BO35" s="32"/>
      <c r="BP35" s="100"/>
      <c r="BQ35" s="115"/>
      <c r="BR35" s="115"/>
      <c r="BS35" s="32"/>
      <c r="BT35" s="100"/>
      <c r="BU35" s="115"/>
      <c r="BV35" s="115"/>
      <c r="BW35" s="32"/>
      <c r="BX35" s="100"/>
      <c r="BY35" s="115"/>
      <c r="BZ35" s="115"/>
      <c r="CA35" s="32"/>
      <c r="CB35" s="100"/>
      <c r="CC35" s="115"/>
      <c r="CD35" s="115"/>
      <c r="CE35" s="32"/>
      <c r="CF35" s="100"/>
      <c r="CG35" s="115"/>
      <c r="CH35" s="115"/>
      <c r="CI35" s="32"/>
      <c r="CJ35" s="100"/>
      <c r="CK35" s="115"/>
      <c r="CL35" s="115"/>
      <c r="CM35" s="32"/>
      <c r="CN35" s="100"/>
      <c r="CO35" s="115"/>
      <c r="CP35" s="115"/>
      <c r="CQ35" s="32"/>
      <c r="CR35" s="100"/>
      <c r="CS35" s="115"/>
      <c r="CT35" s="115"/>
      <c r="CU35" s="32"/>
      <c r="CV35" s="100"/>
      <c r="CW35" s="115"/>
      <c r="CX35" s="115"/>
      <c r="CY35" s="32"/>
      <c r="CZ35" s="100"/>
      <c r="DA35" s="115"/>
      <c r="DB35" s="115"/>
      <c r="DC35" s="32"/>
      <c r="DD35" s="100"/>
      <c r="DE35" s="115"/>
      <c r="DF35" s="115"/>
      <c r="DG35" s="32"/>
      <c r="DH35" s="100"/>
      <c r="DI35" s="115"/>
      <c r="DJ35" s="115"/>
      <c r="DK35" s="32"/>
      <c r="DL35" s="100"/>
      <c r="DM35" s="115"/>
      <c r="DN35" s="115"/>
      <c r="DO35" s="32"/>
      <c r="DP35" s="100"/>
      <c r="DQ35" s="115"/>
      <c r="DR35" s="115"/>
      <c r="DS35" s="32"/>
      <c r="DT35" s="100"/>
      <c r="DU35" s="115"/>
      <c r="DV35" s="115"/>
      <c r="DW35" s="32"/>
      <c r="DX35" s="100"/>
      <c r="DY35" s="115"/>
      <c r="DZ35" s="115"/>
      <c r="EA35" s="32"/>
      <c r="EB35" s="100"/>
      <c r="EC35" s="115"/>
      <c r="ED35" s="115"/>
      <c r="EE35" s="32"/>
      <c r="EF35" s="100"/>
      <c r="EG35" s="115"/>
      <c r="EH35" s="115"/>
      <c r="EI35" s="32"/>
      <c r="EJ35" s="100"/>
      <c r="EK35" s="115"/>
      <c r="EL35" s="115"/>
      <c r="EM35" s="32"/>
      <c r="EN35" s="100"/>
      <c r="EO35" s="115"/>
      <c r="EP35" s="115"/>
      <c r="EQ35" s="32"/>
      <c r="ER35" s="100"/>
      <c r="ES35" s="115"/>
      <c r="ET35" s="115"/>
      <c r="EU35" s="32"/>
      <c r="EV35" s="100"/>
      <c r="EW35" s="115"/>
      <c r="EX35" s="115"/>
      <c r="EY35" s="32"/>
      <c r="EZ35" s="100"/>
      <c r="FA35" s="115"/>
      <c r="FB35" s="115"/>
      <c r="FC35" s="32"/>
      <c r="FD35" s="100"/>
      <c r="FE35" s="115"/>
      <c r="FF35" s="115"/>
      <c r="FG35" s="32"/>
      <c r="FH35" s="100"/>
      <c r="FI35" s="115"/>
      <c r="FJ35" s="115"/>
      <c r="FK35" s="32"/>
      <c r="FL35" s="100"/>
      <c r="FM35" s="115"/>
      <c r="FN35" s="115"/>
      <c r="FO35" s="32"/>
      <c r="FP35" s="100"/>
      <c r="FQ35" s="115"/>
      <c r="FR35" s="115"/>
      <c r="FS35" s="32"/>
      <c r="FT35" s="100"/>
      <c r="FU35" s="115"/>
      <c r="FV35" s="115"/>
      <c r="FW35" s="32"/>
      <c r="FX35" s="100"/>
      <c r="FY35" s="115"/>
      <c r="FZ35" s="115"/>
      <c r="GA35" s="32"/>
      <c r="GB35" s="100"/>
      <c r="GC35" s="115"/>
      <c r="GD35" s="115"/>
      <c r="GE35" s="32"/>
      <c r="GF35" s="100"/>
      <c r="GG35" s="115"/>
      <c r="GH35" s="115"/>
      <c r="GI35" s="32"/>
      <c r="GJ35" s="100"/>
      <c r="GK35" s="115"/>
      <c r="GL35" s="115"/>
      <c r="GM35" s="32"/>
      <c r="GN35" s="100"/>
      <c r="GO35" s="115"/>
      <c r="GP35" s="115"/>
      <c r="GQ35" s="32"/>
      <c r="GR35" s="100"/>
      <c r="GS35" s="115"/>
      <c r="GT35" s="115"/>
      <c r="GU35" s="32"/>
      <c r="GV35" s="100"/>
      <c r="GW35" s="115"/>
      <c r="GX35" s="115"/>
      <c r="GY35" s="32"/>
      <c r="GZ35" s="100"/>
      <c r="HA35" s="115"/>
      <c r="HB35" s="115"/>
      <c r="HC35" s="32"/>
      <c r="HD35" s="100"/>
      <c r="HE35" s="115"/>
      <c r="HF35" s="115"/>
      <c r="HG35" s="32"/>
      <c r="HH35" s="100"/>
      <c r="HI35" s="115"/>
      <c r="HJ35" s="115"/>
      <c r="HK35" s="32"/>
      <c r="HL35" s="100"/>
      <c r="HM35" s="115"/>
      <c r="HN35" s="115"/>
      <c r="HO35" s="32"/>
      <c r="HP35" s="100"/>
      <c r="HQ35" s="115"/>
      <c r="HR35" s="115"/>
      <c r="HS35" s="32"/>
      <c r="HT35" s="100"/>
      <c r="HU35" s="115"/>
      <c r="HV35" s="115"/>
      <c r="HW35" s="32"/>
      <c r="HX35" s="100"/>
      <c r="HY35" s="115"/>
      <c r="HZ35" s="115"/>
      <c r="IA35" s="32"/>
      <c r="IB35" s="100"/>
      <c r="IC35" s="115"/>
      <c r="ID35" s="115"/>
      <c r="IE35" s="32"/>
      <c r="IF35" s="100"/>
      <c r="IG35" s="115"/>
      <c r="IH35" s="115"/>
      <c r="II35" s="32"/>
      <c r="IJ35" s="100"/>
      <c r="IK35" s="115"/>
      <c r="IL35" s="115"/>
      <c r="IM35" s="32"/>
      <c r="IN35" s="100"/>
      <c r="IO35" s="115"/>
      <c r="IP35" s="115"/>
      <c r="IQ35" s="32"/>
    </row>
    <row r="36" spans="1:251" s="98" customFormat="1" ht="15" customHeight="1" x14ac:dyDescent="0.25">
      <c r="A36" s="117" t="s">
        <v>314</v>
      </c>
      <c r="B36" s="118">
        <f>SUM(B32,B35)</f>
        <v>87336.345382125</v>
      </c>
      <c r="C36" s="119">
        <f>SUM(C32,C35)</f>
        <v>1.2605884250770549</v>
      </c>
      <c r="D36" s="173">
        <f>SUM(D32,D35)</f>
        <v>0.69554890088559052</v>
      </c>
      <c r="E36" s="173">
        <f>IF(B36&gt;0,B36/$B$36,0)</f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62"/>
    </row>
    <row r="38" spans="1:251" s="98" customFormat="1" ht="15" customHeight="1" x14ac:dyDescent="0.25">
      <c r="A38" s="94" t="s">
        <v>184</v>
      </c>
      <c r="B38" s="95">
        <f>[17]RESULTADO!C38</f>
        <v>2136.4</v>
      </c>
      <c r="C38" s="95">
        <f>(B38*[17]RESULTADO!$C$51)/[17]RENDA!$C$6</f>
        <v>3.0710975815998649E-2</v>
      </c>
      <c r="D38" s="157">
        <f>IF(B38&gt;0,B38/$B$54,0)</f>
        <v>1.7014344547511911E-2</v>
      </c>
    </row>
    <row r="39" spans="1:251" s="98" customFormat="1" ht="15" customHeight="1" x14ac:dyDescent="0.25">
      <c r="A39" s="94" t="s">
        <v>316</v>
      </c>
      <c r="B39" s="95">
        <f>[17]RESULTADO!C39</f>
        <v>4086</v>
      </c>
      <c r="C39" s="95">
        <f>(B39*[17]RESULTADO!$C$51)/[17]RENDA!$C$6</f>
        <v>5.8736681887366818E-2</v>
      </c>
      <c r="D39" s="157">
        <f>IF(B39&gt;0,B39/$B$54,0)</f>
        <v>3.2541009090588685E-2</v>
      </c>
    </row>
    <row r="40" spans="1:251" s="98" customFormat="1" ht="15" customHeight="1" x14ac:dyDescent="0.25">
      <c r="A40" s="94" t="s">
        <v>317</v>
      </c>
      <c r="B40" s="95">
        <f>[17]RESULTADO!C40</f>
        <v>900</v>
      </c>
      <c r="C40" s="95">
        <f>(B40*[17]RESULTADO!$C$51)/[17]RENDA!$C$6</f>
        <v>1.2937595129375951E-2</v>
      </c>
      <c r="D40" s="157">
        <f>IF(B40&gt;0,B40/$B$54,0)</f>
        <v>7.1676231477067589E-3</v>
      </c>
    </row>
    <row r="41" spans="1:251" s="98" customFormat="1" ht="15" customHeight="1" x14ac:dyDescent="0.25">
      <c r="A41" s="94" t="s">
        <v>318</v>
      </c>
      <c r="B41" s="95">
        <f>[17]RESULTADO!C41</f>
        <v>7950</v>
      </c>
      <c r="C41" s="95">
        <f>(B41*[17]RESULTADO!$C$51)/[17]RENDA!$C$6</f>
        <v>0.11428209030948756</v>
      </c>
      <c r="D41" s="157">
        <f>IF(B41&gt;0,B41/$B$54,0)</f>
        <v>6.331400447140971E-2</v>
      </c>
    </row>
    <row r="42" spans="1:251" s="98" customFormat="1" ht="15" customHeight="1" x14ac:dyDescent="0.25">
      <c r="A42" s="101" t="s">
        <v>319</v>
      </c>
      <c r="B42" s="102">
        <f>SUM(B38:B41)</f>
        <v>15072.4</v>
      </c>
      <c r="C42" s="102">
        <f>SUM(C38:C41)</f>
        <v>0.21666734314222896</v>
      </c>
      <c r="D42" s="160">
        <f>SUM(D38:D41)</f>
        <v>0.12003698125721707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62"/>
    </row>
    <row r="44" spans="1:251" s="98" customFormat="1" ht="15" customHeight="1" x14ac:dyDescent="0.25">
      <c r="A44" s="124" t="s">
        <v>426</v>
      </c>
      <c r="B44" s="122">
        <f>[17]RESULTADO!C37</f>
        <v>1100</v>
      </c>
      <c r="C44" s="122">
        <f>(B44*[17]RESULTADO!$C$51)/[17]RENDA!$C$6</f>
        <v>1.5812616269237273E-2</v>
      </c>
      <c r="D44" s="175">
        <f>IF(B44&gt;0,B44/$B$54,0)</f>
        <v>8.7604282916415952E-3</v>
      </c>
      <c r="E44" s="157"/>
    </row>
    <row r="45" spans="1:251" s="98" customFormat="1" ht="15" customHeight="1" x14ac:dyDescent="0.25">
      <c r="A45" s="108" t="s">
        <v>192</v>
      </c>
      <c r="B45" s="109">
        <f>[17]GERAL!E20</f>
        <v>6435</v>
      </c>
      <c r="C45" s="109">
        <f>(B45*[17]RESULTADO!$C$51)/[17]RENDA!$C$6</f>
        <v>9.2503805175038048E-2</v>
      </c>
      <c r="D45" s="165">
        <f>IF(B45&gt;0,B45/$B$54,0)</f>
        <v>5.1248505506103326E-2</v>
      </c>
    </row>
    <row r="46" spans="1:251" s="98" customFormat="1" ht="15" customHeight="1" x14ac:dyDescent="0.25">
      <c r="A46" s="108" t="s">
        <v>193</v>
      </c>
      <c r="B46" s="125">
        <f>'[17]MAQ. '!B30</f>
        <v>429.9</v>
      </c>
      <c r="C46" s="109">
        <f>(B46*[17]RESULTADO!$C$51)/[17]RENDA!$C$6</f>
        <v>6.179857940131912E-3</v>
      </c>
      <c r="D46" s="165">
        <f>IF(B46&gt;0,B46/$B$54,0)</f>
        <v>3.4237346568879285E-3</v>
      </c>
    </row>
    <row r="47" spans="1:251" s="129" customFormat="1" ht="15" customHeight="1" x14ac:dyDescent="0.25">
      <c r="A47" s="101" t="s">
        <v>326</v>
      </c>
      <c r="B47" s="102">
        <f>SUM(B44:B46)</f>
        <v>7964.9</v>
      </c>
      <c r="C47" s="102">
        <f>SUM(C44:C46)</f>
        <v>0.11449627938440723</v>
      </c>
      <c r="D47" s="160">
        <f>SUM(D44:D46)</f>
        <v>6.3432668454632843E-2</v>
      </c>
      <c r="E47" s="126"/>
      <c r="F47" s="126"/>
      <c r="G47" s="177"/>
      <c r="H47" s="128"/>
      <c r="I47" s="126"/>
      <c r="J47" s="126"/>
      <c r="K47" s="177"/>
      <c r="L47" s="128"/>
      <c r="M47" s="126"/>
      <c r="N47" s="126"/>
      <c r="O47" s="177"/>
      <c r="P47" s="128"/>
      <c r="Q47" s="126"/>
      <c r="R47" s="126"/>
      <c r="S47" s="177"/>
      <c r="T47" s="128"/>
      <c r="U47" s="126"/>
      <c r="V47" s="126"/>
      <c r="W47" s="177"/>
      <c r="X47" s="128"/>
      <c r="Y47" s="126"/>
      <c r="Z47" s="126"/>
      <c r="AA47" s="177"/>
      <c r="AB47" s="128"/>
      <c r="AC47" s="126"/>
      <c r="AD47" s="126"/>
      <c r="AE47" s="177"/>
      <c r="AF47" s="128"/>
      <c r="AG47" s="126"/>
      <c r="AH47" s="126"/>
      <c r="AI47" s="177"/>
      <c r="AJ47" s="128"/>
      <c r="AK47" s="126"/>
      <c r="AL47" s="126"/>
      <c r="AM47" s="177"/>
      <c r="AN47" s="128"/>
      <c r="AO47" s="126"/>
      <c r="AP47" s="126"/>
      <c r="AQ47" s="177"/>
      <c r="AR47" s="128"/>
      <c r="AS47" s="126"/>
      <c r="AT47" s="126"/>
      <c r="AU47" s="177"/>
      <c r="AV47" s="128"/>
      <c r="AW47" s="126"/>
      <c r="AX47" s="126"/>
      <c r="AY47" s="177"/>
      <c r="AZ47" s="128"/>
      <c r="BA47" s="126"/>
      <c r="BB47" s="126"/>
      <c r="BC47" s="177"/>
      <c r="BD47" s="128"/>
      <c r="BE47" s="126"/>
      <c r="BF47" s="126"/>
      <c r="BG47" s="177"/>
      <c r="BH47" s="128"/>
      <c r="BI47" s="126"/>
      <c r="BJ47" s="126"/>
      <c r="BK47" s="177"/>
      <c r="BL47" s="128"/>
      <c r="BM47" s="126"/>
      <c r="BN47" s="126"/>
      <c r="BO47" s="177"/>
      <c r="BP47" s="128"/>
      <c r="BQ47" s="126"/>
      <c r="BR47" s="126"/>
      <c r="BS47" s="177"/>
      <c r="BT47" s="128"/>
      <c r="BU47" s="126"/>
      <c r="BV47" s="126"/>
      <c r="BW47" s="177"/>
      <c r="BX47" s="128"/>
      <c r="BY47" s="126"/>
      <c r="BZ47" s="126"/>
      <c r="CA47" s="177"/>
      <c r="CB47" s="128"/>
      <c r="CC47" s="126"/>
      <c r="CD47" s="126"/>
      <c r="CE47" s="177"/>
      <c r="CF47" s="128"/>
      <c r="CG47" s="126"/>
      <c r="CH47" s="126"/>
      <c r="CI47" s="177"/>
      <c r="CJ47" s="128"/>
      <c r="CK47" s="126"/>
      <c r="CL47" s="126"/>
      <c r="CM47" s="177"/>
      <c r="CN47" s="128"/>
      <c r="CO47" s="126"/>
      <c r="CP47" s="126"/>
      <c r="CQ47" s="177"/>
      <c r="CR47" s="128"/>
      <c r="CS47" s="126"/>
      <c r="CT47" s="126"/>
      <c r="CU47" s="177"/>
      <c r="CV47" s="128"/>
      <c r="CW47" s="126"/>
      <c r="CX47" s="126"/>
      <c r="CY47" s="177"/>
      <c r="CZ47" s="128"/>
      <c r="DA47" s="126"/>
      <c r="DB47" s="126"/>
      <c r="DC47" s="177"/>
      <c r="DD47" s="128"/>
      <c r="DE47" s="126"/>
      <c r="DF47" s="126"/>
      <c r="DG47" s="177"/>
      <c r="DH47" s="128"/>
      <c r="DI47" s="126"/>
      <c r="DJ47" s="126"/>
      <c r="DK47" s="177"/>
      <c r="DL47" s="128"/>
      <c r="DM47" s="126"/>
      <c r="DN47" s="126"/>
      <c r="DO47" s="177"/>
      <c r="DP47" s="128"/>
      <c r="DQ47" s="126"/>
      <c r="DR47" s="126"/>
      <c r="DS47" s="177"/>
      <c r="DT47" s="128"/>
      <c r="DU47" s="126"/>
      <c r="DV47" s="126"/>
      <c r="DW47" s="177"/>
      <c r="DX47" s="128"/>
      <c r="DY47" s="126"/>
      <c r="DZ47" s="126"/>
      <c r="EA47" s="177"/>
      <c r="EB47" s="128"/>
      <c r="EC47" s="126"/>
      <c r="ED47" s="126"/>
      <c r="EE47" s="177"/>
      <c r="EF47" s="128"/>
      <c r="EG47" s="126"/>
      <c r="EH47" s="126"/>
      <c r="EI47" s="177"/>
      <c r="EJ47" s="128"/>
      <c r="EK47" s="126"/>
      <c r="EL47" s="126"/>
      <c r="EM47" s="177"/>
      <c r="EN47" s="128"/>
      <c r="EO47" s="126"/>
      <c r="EP47" s="126"/>
      <c r="EQ47" s="177"/>
      <c r="ER47" s="128"/>
      <c r="ES47" s="126"/>
      <c r="ET47" s="126"/>
      <c r="EU47" s="177"/>
      <c r="EV47" s="128"/>
      <c r="EW47" s="126"/>
      <c r="EX47" s="126"/>
      <c r="EY47" s="177"/>
      <c r="EZ47" s="128"/>
      <c r="FA47" s="126"/>
      <c r="FB47" s="126"/>
      <c r="FC47" s="177"/>
      <c r="FD47" s="128"/>
      <c r="FE47" s="126"/>
      <c r="FF47" s="126"/>
      <c r="FG47" s="177"/>
      <c r="FH47" s="128"/>
      <c r="FI47" s="126"/>
      <c r="FJ47" s="126"/>
      <c r="FK47" s="177"/>
      <c r="FL47" s="128"/>
      <c r="FM47" s="126"/>
      <c r="FN47" s="126"/>
      <c r="FO47" s="177"/>
      <c r="FP47" s="128"/>
      <c r="FQ47" s="126"/>
      <c r="FR47" s="126"/>
      <c r="FS47" s="177"/>
      <c r="FT47" s="128"/>
      <c r="FU47" s="126"/>
      <c r="FV47" s="126"/>
      <c r="FW47" s="177"/>
      <c r="FX47" s="128"/>
      <c r="FY47" s="126"/>
      <c r="FZ47" s="126"/>
      <c r="GA47" s="177"/>
      <c r="GB47" s="128"/>
      <c r="GC47" s="126"/>
      <c r="GD47" s="126"/>
      <c r="GE47" s="177"/>
      <c r="GF47" s="128"/>
      <c r="GG47" s="126"/>
      <c r="GH47" s="126"/>
      <c r="GI47" s="177"/>
      <c r="GJ47" s="128"/>
      <c r="GK47" s="126"/>
      <c r="GL47" s="126"/>
      <c r="GM47" s="177"/>
      <c r="GN47" s="128"/>
      <c r="GO47" s="126"/>
      <c r="GP47" s="126"/>
      <c r="GQ47" s="177"/>
      <c r="GR47" s="128"/>
      <c r="GS47" s="126"/>
      <c r="GT47" s="126"/>
      <c r="GU47" s="177"/>
      <c r="GV47" s="128"/>
      <c r="GW47" s="126"/>
      <c r="GX47" s="126"/>
      <c r="GY47" s="177"/>
      <c r="GZ47" s="128"/>
      <c r="HA47" s="126"/>
      <c r="HB47" s="126"/>
      <c r="HC47" s="177"/>
      <c r="HD47" s="128"/>
      <c r="HE47" s="126"/>
      <c r="HF47" s="126"/>
      <c r="HG47" s="177"/>
      <c r="HH47" s="128"/>
      <c r="HI47" s="126"/>
      <c r="HJ47" s="126"/>
      <c r="HK47" s="177"/>
      <c r="HL47" s="128"/>
      <c r="HM47" s="126"/>
      <c r="HN47" s="126"/>
      <c r="HO47" s="177"/>
      <c r="HP47" s="128"/>
      <c r="HQ47" s="126"/>
      <c r="HR47" s="126"/>
      <c r="HS47" s="177"/>
      <c r="HT47" s="128"/>
      <c r="HU47" s="126"/>
      <c r="HV47" s="126"/>
      <c r="HW47" s="177"/>
      <c r="HX47" s="128"/>
      <c r="HY47" s="126"/>
      <c r="HZ47" s="126"/>
      <c r="IA47" s="177"/>
      <c r="IB47" s="128"/>
      <c r="IC47" s="126"/>
      <c r="ID47" s="126"/>
      <c r="IE47" s="177"/>
      <c r="IF47" s="128"/>
      <c r="IG47" s="126"/>
      <c r="IH47" s="126"/>
      <c r="II47" s="177"/>
      <c r="IJ47" s="128"/>
      <c r="IK47" s="126"/>
      <c r="IL47" s="126"/>
      <c r="IM47" s="177"/>
      <c r="IN47" s="128"/>
      <c r="IO47" s="126"/>
      <c r="IP47" s="126"/>
      <c r="IQ47" s="177"/>
    </row>
    <row r="48" spans="1:251" s="130" customFormat="1" ht="15" customHeight="1" x14ac:dyDescent="0.25">
      <c r="A48" s="117" t="s">
        <v>327</v>
      </c>
      <c r="B48" s="118">
        <f>SUM(B42,B47)</f>
        <v>23037.3</v>
      </c>
      <c r="C48" s="118">
        <f>SUM(C42,C47)</f>
        <v>0.33116362252663623</v>
      </c>
      <c r="D48" s="179">
        <f>IF(B48&gt;0,B48/$B$54,0)</f>
        <v>0.1834696497118499</v>
      </c>
    </row>
    <row r="49" spans="1:4" ht="15" customHeight="1" x14ac:dyDescent="0.25">
      <c r="A49" s="117" t="s">
        <v>328</v>
      </c>
      <c r="B49" s="118">
        <f>SUM(B36,B48)</f>
        <v>110373.645382125</v>
      </c>
      <c r="C49" s="118">
        <f>SUM(C36,C48)</f>
        <v>1.5917520476036913</v>
      </c>
      <c r="D49" s="173">
        <f>SUM(D36,D48)</f>
        <v>0.87901855059744038</v>
      </c>
    </row>
    <row r="50" spans="1:4" ht="15" customHeight="1" x14ac:dyDescent="0.25">
      <c r="A50" s="87" t="s">
        <v>329</v>
      </c>
      <c r="B50" s="106"/>
      <c r="C50" s="106"/>
      <c r="D50" s="162"/>
    </row>
    <row r="51" spans="1:4" ht="15" customHeight="1" x14ac:dyDescent="0.25">
      <c r="A51" s="94" t="s">
        <v>197</v>
      </c>
      <c r="B51" s="109">
        <f>SUM([17]RESULTADO!C45:C47)</f>
        <v>4390.9917999999998</v>
      </c>
      <c r="C51" s="109">
        <f>(B51*[17]RESULTADO!$C$51)/[17]RENDA!$C$6</f>
        <v>6.3120971249788591E-2</v>
      </c>
      <c r="D51" s="165">
        <f>IF(B51&gt;0,B51/$B$54,0)</f>
        <v>3.4969971630078409E-2</v>
      </c>
    </row>
    <row r="52" spans="1:4" ht="15" customHeight="1" x14ac:dyDescent="0.25">
      <c r="A52" s="94" t="s">
        <v>273</v>
      </c>
      <c r="B52" s="95">
        <f>[17]RESULTADO!C48</f>
        <v>10800</v>
      </c>
      <c r="C52" s="109">
        <f>(B52*[17]RESULTADO!$C$51)/[17]RENDA!$C$6</f>
        <v>0.15525114155251141</v>
      </c>
      <c r="D52" s="165">
        <f>IF(B52&gt;0,B52/$B$54,0)</f>
        <v>8.601147777248111E-2</v>
      </c>
    </row>
    <row r="53" spans="1:4" ht="15" customHeight="1" x14ac:dyDescent="0.25">
      <c r="A53" s="101" t="s">
        <v>330</v>
      </c>
      <c r="B53" s="102">
        <f>SUM(B51:B52)</f>
        <v>15190.9918</v>
      </c>
      <c r="C53" s="102">
        <f>SUM(C51:C52)</f>
        <v>0.21837211280230001</v>
      </c>
      <c r="D53" s="160">
        <f>SUM(D51:D52)</f>
        <v>0.12098144940255952</v>
      </c>
    </row>
    <row r="54" spans="1:4" ht="15" customHeight="1" thickBot="1" x14ac:dyDescent="0.3">
      <c r="A54" s="131" t="s">
        <v>331</v>
      </c>
      <c r="B54" s="132">
        <f>SUM(B49,B53)</f>
        <v>125564.63718212501</v>
      </c>
      <c r="C54" s="133">
        <f>SUM(C49,C53)</f>
        <v>1.8101241604059912</v>
      </c>
      <c r="D54" s="182">
        <f>SUM(D49,D53)</f>
        <v>0.99999999999999989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J14" sqref="J14"/>
    </sheetView>
  </sheetViews>
  <sheetFormatPr defaultRowHeight="15" x14ac:dyDescent="0.25"/>
  <cols>
    <col min="1" max="1" width="42.7109375" bestFit="1" customWidth="1"/>
    <col min="2" max="2" width="10.7109375" bestFit="1" customWidth="1"/>
    <col min="4" max="5" width="13.7109375" bestFit="1" customWidth="1"/>
    <col min="257" max="257" width="42.7109375" bestFit="1" customWidth="1"/>
    <col min="258" max="258" width="10.7109375" bestFit="1" customWidth="1"/>
    <col min="260" max="261" width="13.7109375" bestFit="1" customWidth="1"/>
    <col min="513" max="513" width="42.7109375" bestFit="1" customWidth="1"/>
    <col min="514" max="514" width="10.7109375" bestFit="1" customWidth="1"/>
    <col min="516" max="517" width="13.7109375" bestFit="1" customWidth="1"/>
    <col min="769" max="769" width="42.7109375" bestFit="1" customWidth="1"/>
    <col min="770" max="770" width="10.7109375" bestFit="1" customWidth="1"/>
    <col min="772" max="773" width="13.7109375" bestFit="1" customWidth="1"/>
    <col min="1025" max="1025" width="42.7109375" bestFit="1" customWidth="1"/>
    <col min="1026" max="1026" width="10.7109375" bestFit="1" customWidth="1"/>
    <col min="1028" max="1029" width="13.7109375" bestFit="1" customWidth="1"/>
    <col min="1281" max="1281" width="42.7109375" bestFit="1" customWidth="1"/>
    <col min="1282" max="1282" width="10.7109375" bestFit="1" customWidth="1"/>
    <col min="1284" max="1285" width="13.7109375" bestFit="1" customWidth="1"/>
    <col min="1537" max="1537" width="42.7109375" bestFit="1" customWidth="1"/>
    <col min="1538" max="1538" width="10.7109375" bestFit="1" customWidth="1"/>
    <col min="1540" max="1541" width="13.7109375" bestFit="1" customWidth="1"/>
    <col min="1793" max="1793" width="42.7109375" bestFit="1" customWidth="1"/>
    <col min="1794" max="1794" width="10.7109375" bestFit="1" customWidth="1"/>
    <col min="1796" max="1797" width="13.7109375" bestFit="1" customWidth="1"/>
    <col min="2049" max="2049" width="42.7109375" bestFit="1" customWidth="1"/>
    <col min="2050" max="2050" width="10.7109375" bestFit="1" customWidth="1"/>
    <col min="2052" max="2053" width="13.7109375" bestFit="1" customWidth="1"/>
    <col min="2305" max="2305" width="42.7109375" bestFit="1" customWidth="1"/>
    <col min="2306" max="2306" width="10.7109375" bestFit="1" customWidth="1"/>
    <col min="2308" max="2309" width="13.7109375" bestFit="1" customWidth="1"/>
    <col min="2561" max="2561" width="42.7109375" bestFit="1" customWidth="1"/>
    <col min="2562" max="2562" width="10.7109375" bestFit="1" customWidth="1"/>
    <col min="2564" max="2565" width="13.7109375" bestFit="1" customWidth="1"/>
    <col min="2817" max="2817" width="42.7109375" bestFit="1" customWidth="1"/>
    <col min="2818" max="2818" width="10.7109375" bestFit="1" customWidth="1"/>
    <col min="2820" max="2821" width="13.7109375" bestFit="1" customWidth="1"/>
    <col min="3073" max="3073" width="42.7109375" bestFit="1" customWidth="1"/>
    <col min="3074" max="3074" width="10.7109375" bestFit="1" customWidth="1"/>
    <col min="3076" max="3077" width="13.7109375" bestFit="1" customWidth="1"/>
    <col min="3329" max="3329" width="42.7109375" bestFit="1" customWidth="1"/>
    <col min="3330" max="3330" width="10.7109375" bestFit="1" customWidth="1"/>
    <col min="3332" max="3333" width="13.7109375" bestFit="1" customWidth="1"/>
    <col min="3585" max="3585" width="42.7109375" bestFit="1" customWidth="1"/>
    <col min="3586" max="3586" width="10.7109375" bestFit="1" customWidth="1"/>
    <col min="3588" max="3589" width="13.7109375" bestFit="1" customWidth="1"/>
    <col min="3841" max="3841" width="42.7109375" bestFit="1" customWidth="1"/>
    <col min="3842" max="3842" width="10.7109375" bestFit="1" customWidth="1"/>
    <col min="3844" max="3845" width="13.7109375" bestFit="1" customWidth="1"/>
    <col min="4097" max="4097" width="42.7109375" bestFit="1" customWidth="1"/>
    <col min="4098" max="4098" width="10.7109375" bestFit="1" customWidth="1"/>
    <col min="4100" max="4101" width="13.7109375" bestFit="1" customWidth="1"/>
    <col min="4353" max="4353" width="42.7109375" bestFit="1" customWidth="1"/>
    <col min="4354" max="4354" width="10.7109375" bestFit="1" customWidth="1"/>
    <col min="4356" max="4357" width="13.7109375" bestFit="1" customWidth="1"/>
    <col min="4609" max="4609" width="42.7109375" bestFit="1" customWidth="1"/>
    <col min="4610" max="4610" width="10.7109375" bestFit="1" customWidth="1"/>
    <col min="4612" max="4613" width="13.7109375" bestFit="1" customWidth="1"/>
    <col min="4865" max="4865" width="42.7109375" bestFit="1" customWidth="1"/>
    <col min="4866" max="4866" width="10.7109375" bestFit="1" customWidth="1"/>
    <col min="4868" max="4869" width="13.7109375" bestFit="1" customWidth="1"/>
    <col min="5121" max="5121" width="42.7109375" bestFit="1" customWidth="1"/>
    <col min="5122" max="5122" width="10.7109375" bestFit="1" customWidth="1"/>
    <col min="5124" max="5125" width="13.7109375" bestFit="1" customWidth="1"/>
    <col min="5377" max="5377" width="42.7109375" bestFit="1" customWidth="1"/>
    <col min="5378" max="5378" width="10.7109375" bestFit="1" customWidth="1"/>
    <col min="5380" max="5381" width="13.7109375" bestFit="1" customWidth="1"/>
    <col min="5633" max="5633" width="42.7109375" bestFit="1" customWidth="1"/>
    <col min="5634" max="5634" width="10.7109375" bestFit="1" customWidth="1"/>
    <col min="5636" max="5637" width="13.7109375" bestFit="1" customWidth="1"/>
    <col min="5889" max="5889" width="42.7109375" bestFit="1" customWidth="1"/>
    <col min="5890" max="5890" width="10.7109375" bestFit="1" customWidth="1"/>
    <col min="5892" max="5893" width="13.7109375" bestFit="1" customWidth="1"/>
    <col min="6145" max="6145" width="42.7109375" bestFit="1" customWidth="1"/>
    <col min="6146" max="6146" width="10.7109375" bestFit="1" customWidth="1"/>
    <col min="6148" max="6149" width="13.7109375" bestFit="1" customWidth="1"/>
    <col min="6401" max="6401" width="42.7109375" bestFit="1" customWidth="1"/>
    <col min="6402" max="6402" width="10.7109375" bestFit="1" customWidth="1"/>
    <col min="6404" max="6405" width="13.7109375" bestFit="1" customWidth="1"/>
    <col min="6657" max="6657" width="42.7109375" bestFit="1" customWidth="1"/>
    <col min="6658" max="6658" width="10.7109375" bestFit="1" customWidth="1"/>
    <col min="6660" max="6661" width="13.7109375" bestFit="1" customWidth="1"/>
    <col min="6913" max="6913" width="42.7109375" bestFit="1" customWidth="1"/>
    <col min="6914" max="6914" width="10.7109375" bestFit="1" customWidth="1"/>
    <col min="6916" max="6917" width="13.7109375" bestFit="1" customWidth="1"/>
    <col min="7169" max="7169" width="42.7109375" bestFit="1" customWidth="1"/>
    <col min="7170" max="7170" width="10.7109375" bestFit="1" customWidth="1"/>
    <col min="7172" max="7173" width="13.7109375" bestFit="1" customWidth="1"/>
    <col min="7425" max="7425" width="42.7109375" bestFit="1" customWidth="1"/>
    <col min="7426" max="7426" width="10.7109375" bestFit="1" customWidth="1"/>
    <col min="7428" max="7429" width="13.7109375" bestFit="1" customWidth="1"/>
    <col min="7681" max="7681" width="42.7109375" bestFit="1" customWidth="1"/>
    <col min="7682" max="7682" width="10.7109375" bestFit="1" customWidth="1"/>
    <col min="7684" max="7685" width="13.7109375" bestFit="1" customWidth="1"/>
    <col min="7937" max="7937" width="42.7109375" bestFit="1" customWidth="1"/>
    <col min="7938" max="7938" width="10.7109375" bestFit="1" customWidth="1"/>
    <col min="7940" max="7941" width="13.7109375" bestFit="1" customWidth="1"/>
    <col min="8193" max="8193" width="42.7109375" bestFit="1" customWidth="1"/>
    <col min="8194" max="8194" width="10.7109375" bestFit="1" customWidth="1"/>
    <col min="8196" max="8197" width="13.7109375" bestFit="1" customWidth="1"/>
    <col min="8449" max="8449" width="42.7109375" bestFit="1" customWidth="1"/>
    <col min="8450" max="8450" width="10.7109375" bestFit="1" customWidth="1"/>
    <col min="8452" max="8453" width="13.7109375" bestFit="1" customWidth="1"/>
    <col min="8705" max="8705" width="42.7109375" bestFit="1" customWidth="1"/>
    <col min="8706" max="8706" width="10.7109375" bestFit="1" customWidth="1"/>
    <col min="8708" max="8709" width="13.7109375" bestFit="1" customWidth="1"/>
    <col min="8961" max="8961" width="42.7109375" bestFit="1" customWidth="1"/>
    <col min="8962" max="8962" width="10.7109375" bestFit="1" customWidth="1"/>
    <col min="8964" max="8965" width="13.7109375" bestFit="1" customWidth="1"/>
    <col min="9217" max="9217" width="42.7109375" bestFit="1" customWidth="1"/>
    <col min="9218" max="9218" width="10.7109375" bestFit="1" customWidth="1"/>
    <col min="9220" max="9221" width="13.7109375" bestFit="1" customWidth="1"/>
    <col min="9473" max="9473" width="42.7109375" bestFit="1" customWidth="1"/>
    <col min="9474" max="9474" width="10.7109375" bestFit="1" customWidth="1"/>
    <col min="9476" max="9477" width="13.7109375" bestFit="1" customWidth="1"/>
    <col min="9729" max="9729" width="42.7109375" bestFit="1" customWidth="1"/>
    <col min="9730" max="9730" width="10.7109375" bestFit="1" customWidth="1"/>
    <col min="9732" max="9733" width="13.7109375" bestFit="1" customWidth="1"/>
    <col min="9985" max="9985" width="42.7109375" bestFit="1" customWidth="1"/>
    <col min="9986" max="9986" width="10.7109375" bestFit="1" customWidth="1"/>
    <col min="9988" max="9989" width="13.7109375" bestFit="1" customWidth="1"/>
    <col min="10241" max="10241" width="42.7109375" bestFit="1" customWidth="1"/>
    <col min="10242" max="10242" width="10.7109375" bestFit="1" customWidth="1"/>
    <col min="10244" max="10245" width="13.7109375" bestFit="1" customWidth="1"/>
    <col min="10497" max="10497" width="42.7109375" bestFit="1" customWidth="1"/>
    <col min="10498" max="10498" width="10.7109375" bestFit="1" customWidth="1"/>
    <col min="10500" max="10501" width="13.7109375" bestFit="1" customWidth="1"/>
    <col min="10753" max="10753" width="42.7109375" bestFit="1" customWidth="1"/>
    <col min="10754" max="10754" width="10.7109375" bestFit="1" customWidth="1"/>
    <col min="10756" max="10757" width="13.7109375" bestFit="1" customWidth="1"/>
    <col min="11009" max="11009" width="42.7109375" bestFit="1" customWidth="1"/>
    <col min="11010" max="11010" width="10.7109375" bestFit="1" customWidth="1"/>
    <col min="11012" max="11013" width="13.7109375" bestFit="1" customWidth="1"/>
    <col min="11265" max="11265" width="42.7109375" bestFit="1" customWidth="1"/>
    <col min="11266" max="11266" width="10.7109375" bestFit="1" customWidth="1"/>
    <col min="11268" max="11269" width="13.7109375" bestFit="1" customWidth="1"/>
    <col min="11521" max="11521" width="42.7109375" bestFit="1" customWidth="1"/>
    <col min="11522" max="11522" width="10.7109375" bestFit="1" customWidth="1"/>
    <col min="11524" max="11525" width="13.7109375" bestFit="1" customWidth="1"/>
    <col min="11777" max="11777" width="42.7109375" bestFit="1" customWidth="1"/>
    <col min="11778" max="11778" width="10.7109375" bestFit="1" customWidth="1"/>
    <col min="11780" max="11781" width="13.7109375" bestFit="1" customWidth="1"/>
    <col min="12033" max="12033" width="42.7109375" bestFit="1" customWidth="1"/>
    <col min="12034" max="12034" width="10.7109375" bestFit="1" customWidth="1"/>
    <col min="12036" max="12037" width="13.7109375" bestFit="1" customWidth="1"/>
    <col min="12289" max="12289" width="42.7109375" bestFit="1" customWidth="1"/>
    <col min="12290" max="12290" width="10.7109375" bestFit="1" customWidth="1"/>
    <col min="12292" max="12293" width="13.7109375" bestFit="1" customWidth="1"/>
    <col min="12545" max="12545" width="42.7109375" bestFit="1" customWidth="1"/>
    <col min="12546" max="12546" width="10.7109375" bestFit="1" customWidth="1"/>
    <col min="12548" max="12549" width="13.7109375" bestFit="1" customWidth="1"/>
    <col min="12801" max="12801" width="42.7109375" bestFit="1" customWidth="1"/>
    <col min="12802" max="12802" width="10.7109375" bestFit="1" customWidth="1"/>
    <col min="12804" max="12805" width="13.7109375" bestFit="1" customWidth="1"/>
    <col min="13057" max="13057" width="42.7109375" bestFit="1" customWidth="1"/>
    <col min="13058" max="13058" width="10.7109375" bestFit="1" customWidth="1"/>
    <col min="13060" max="13061" width="13.7109375" bestFit="1" customWidth="1"/>
    <col min="13313" max="13313" width="42.7109375" bestFit="1" customWidth="1"/>
    <col min="13314" max="13314" width="10.7109375" bestFit="1" customWidth="1"/>
    <col min="13316" max="13317" width="13.7109375" bestFit="1" customWidth="1"/>
    <col min="13569" max="13569" width="42.7109375" bestFit="1" customWidth="1"/>
    <col min="13570" max="13570" width="10.7109375" bestFit="1" customWidth="1"/>
    <col min="13572" max="13573" width="13.7109375" bestFit="1" customWidth="1"/>
    <col min="13825" max="13825" width="42.7109375" bestFit="1" customWidth="1"/>
    <col min="13826" max="13826" width="10.7109375" bestFit="1" customWidth="1"/>
    <col min="13828" max="13829" width="13.7109375" bestFit="1" customWidth="1"/>
    <col min="14081" max="14081" width="42.7109375" bestFit="1" customWidth="1"/>
    <col min="14082" max="14082" width="10.7109375" bestFit="1" customWidth="1"/>
    <col min="14084" max="14085" width="13.7109375" bestFit="1" customWidth="1"/>
    <col min="14337" max="14337" width="42.7109375" bestFit="1" customWidth="1"/>
    <col min="14338" max="14338" width="10.7109375" bestFit="1" customWidth="1"/>
    <col min="14340" max="14341" width="13.7109375" bestFit="1" customWidth="1"/>
    <col min="14593" max="14593" width="42.7109375" bestFit="1" customWidth="1"/>
    <col min="14594" max="14594" width="10.7109375" bestFit="1" customWidth="1"/>
    <col min="14596" max="14597" width="13.7109375" bestFit="1" customWidth="1"/>
    <col min="14849" max="14849" width="42.7109375" bestFit="1" customWidth="1"/>
    <col min="14850" max="14850" width="10.7109375" bestFit="1" customWidth="1"/>
    <col min="14852" max="14853" width="13.7109375" bestFit="1" customWidth="1"/>
    <col min="15105" max="15105" width="42.7109375" bestFit="1" customWidth="1"/>
    <col min="15106" max="15106" width="10.7109375" bestFit="1" customWidth="1"/>
    <col min="15108" max="15109" width="13.7109375" bestFit="1" customWidth="1"/>
    <col min="15361" max="15361" width="42.7109375" bestFit="1" customWidth="1"/>
    <col min="15362" max="15362" width="10.7109375" bestFit="1" customWidth="1"/>
    <col min="15364" max="15365" width="13.7109375" bestFit="1" customWidth="1"/>
    <col min="15617" max="15617" width="42.7109375" bestFit="1" customWidth="1"/>
    <col min="15618" max="15618" width="10.7109375" bestFit="1" customWidth="1"/>
    <col min="15620" max="15621" width="13.7109375" bestFit="1" customWidth="1"/>
    <col min="15873" max="15873" width="42.7109375" bestFit="1" customWidth="1"/>
    <col min="15874" max="15874" width="10.7109375" bestFit="1" customWidth="1"/>
    <col min="15876" max="15877" width="13.7109375" bestFit="1" customWidth="1"/>
    <col min="16129" max="16129" width="42.7109375" bestFit="1" customWidth="1"/>
    <col min="16130" max="16130" width="10.7109375" bestFit="1" customWidth="1"/>
    <col min="16132" max="16133" width="13.7109375" bestFit="1" customWidth="1"/>
  </cols>
  <sheetData>
    <row r="1" spans="1:5" s="74" customFormat="1" ht="15" customHeight="1" x14ac:dyDescent="0.25">
      <c r="A1" s="72" t="s">
        <v>140</v>
      </c>
      <c r="B1" s="72"/>
      <c r="C1" s="73"/>
      <c r="D1" s="73"/>
    </row>
    <row r="2" spans="1:5" s="74" customFormat="1" ht="15" customHeight="1" x14ac:dyDescent="0.25">
      <c r="A2" s="72" t="s">
        <v>413</v>
      </c>
      <c r="B2" s="72"/>
      <c r="C2" s="73"/>
      <c r="D2" s="73"/>
    </row>
    <row r="3" spans="1:5" s="74" customFormat="1" ht="15" customHeight="1" x14ac:dyDescent="0.25">
      <c r="A3" s="72" t="str">
        <f>[19]ATUALIZAÇÃO!C11</f>
        <v>2021/2022</v>
      </c>
      <c r="B3" s="72"/>
      <c r="C3" s="73"/>
      <c r="D3" s="73"/>
    </row>
    <row r="4" spans="1:5" s="74" customFormat="1" ht="15" customHeight="1" x14ac:dyDescent="0.25">
      <c r="A4" s="76" t="str">
        <f>[19]ATUALIZAÇÃO!A2</f>
        <v>MUNICÍPIO: PATOS DE MINAS</v>
      </c>
      <c r="B4" s="77"/>
      <c r="C4" s="77"/>
      <c r="D4" s="73"/>
    </row>
    <row r="5" spans="1:5" s="74" customFormat="1" ht="15" customHeight="1" x14ac:dyDescent="0.25">
      <c r="A5" s="76" t="str">
        <f>[19]ATUALIZAÇÃO!A1</f>
        <v>UF: MG</v>
      </c>
      <c r="B5" s="77"/>
      <c r="C5" s="77"/>
      <c r="D5" s="73"/>
    </row>
    <row r="6" spans="1:5" s="74" customFormat="1" ht="15" customHeight="1" x14ac:dyDescent="0.25">
      <c r="A6" s="78" t="s">
        <v>281</v>
      </c>
      <c r="B6" s="79" t="str">
        <f>[19]ATUALIZAÇÃO!$C$10</f>
        <v>MAR/2021</v>
      </c>
      <c r="E6" s="80"/>
    </row>
    <row r="7" spans="1:5" s="74" customFormat="1" ht="15" customHeight="1" thickBot="1" x14ac:dyDescent="0.3">
      <c r="A7" s="78" t="s">
        <v>417</v>
      </c>
      <c r="B7" s="81">
        <f>'[19]REBANHO '!E45</f>
        <v>539.58333333333337</v>
      </c>
      <c r="C7" s="82" t="s">
        <v>418</v>
      </c>
      <c r="D7" s="73"/>
    </row>
    <row r="8" spans="1:5" s="74" customFormat="1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s="74" customFormat="1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s="74" customFormat="1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s="74" customFormat="1" ht="15" customHeight="1" x14ac:dyDescent="0.25">
      <c r="A11" s="87" t="s">
        <v>290</v>
      </c>
      <c r="B11" s="87"/>
      <c r="C11" s="87"/>
      <c r="D11" s="87"/>
    </row>
    <row r="12" spans="1:5" s="74" customFormat="1" ht="15" customHeight="1" x14ac:dyDescent="0.25">
      <c r="A12" s="94" t="s">
        <v>291</v>
      </c>
      <c r="B12" s="95">
        <v>71225</v>
      </c>
      <c r="C12" s="191">
        <v>0.30637804133168878</v>
      </c>
      <c r="D12" s="97">
        <v>0.17491992871643194</v>
      </c>
      <c r="E12" s="97">
        <v>0.19491622299097106</v>
      </c>
    </row>
    <row r="13" spans="1:5" s="74" customFormat="1" ht="15" customHeight="1" x14ac:dyDescent="0.25">
      <c r="A13" s="94" t="s">
        <v>292</v>
      </c>
      <c r="B13" s="95">
        <v>1200</v>
      </c>
      <c r="C13" s="191">
        <v>5.1618624022186947E-3</v>
      </c>
      <c r="D13" s="97">
        <v>2.9470539060683517E-3</v>
      </c>
      <c r="E13" s="97">
        <v>3.2839518089036891E-3</v>
      </c>
    </row>
    <row r="14" spans="1:5" s="74" customFormat="1" ht="15" customHeight="1" x14ac:dyDescent="0.25">
      <c r="A14" s="94" t="s">
        <v>293</v>
      </c>
      <c r="B14" s="95">
        <v>2700</v>
      </c>
      <c r="C14" s="191">
        <v>1.1614190404992064E-2</v>
      </c>
      <c r="D14" s="97">
        <v>6.630871288653791E-3</v>
      </c>
      <c r="E14" s="97">
        <v>7.3888915700333008E-3</v>
      </c>
    </row>
    <row r="15" spans="1:5" s="74" customFormat="1" ht="15" customHeight="1" x14ac:dyDescent="0.25">
      <c r="A15" s="94" t="s">
        <v>294</v>
      </c>
      <c r="B15" s="95">
        <v>0</v>
      </c>
      <c r="C15" s="191">
        <v>0</v>
      </c>
      <c r="D15" s="97">
        <v>0</v>
      </c>
      <c r="E15" s="97">
        <v>0</v>
      </c>
    </row>
    <row r="16" spans="1:5" s="74" customFormat="1" ht="15" customHeight="1" x14ac:dyDescent="0.25">
      <c r="A16" s="94" t="s">
        <v>295</v>
      </c>
      <c r="B16" s="95">
        <v>0</v>
      </c>
      <c r="C16" s="191">
        <v>0</v>
      </c>
      <c r="D16" s="97">
        <v>0</v>
      </c>
      <c r="E16" s="97">
        <v>0</v>
      </c>
    </row>
    <row r="17" spans="1:5" s="74" customFormat="1" ht="15" customHeight="1" x14ac:dyDescent="0.25">
      <c r="A17" s="94" t="s">
        <v>296</v>
      </c>
      <c r="B17" s="95">
        <v>48000</v>
      </c>
      <c r="C17" s="191">
        <v>0.20647449608874777</v>
      </c>
      <c r="D17" s="97">
        <v>0.11788215624273406</v>
      </c>
      <c r="E17" s="97">
        <v>0.13135807235614758</v>
      </c>
    </row>
    <row r="18" spans="1:5" s="74" customFormat="1" ht="15" customHeight="1" x14ac:dyDescent="0.25">
      <c r="A18" s="94" t="s">
        <v>297</v>
      </c>
      <c r="B18" s="95">
        <v>161088.97518000001</v>
      </c>
      <c r="C18" s="191">
        <v>0.69293260366131881</v>
      </c>
      <c r="D18" s="97">
        <v>0.3956149112739723</v>
      </c>
      <c r="E18" s="97">
        <v>0.44084035953066875</v>
      </c>
    </row>
    <row r="19" spans="1:5" s="74" customFormat="1" ht="15" customHeight="1" x14ac:dyDescent="0.25">
      <c r="A19" s="94" t="s">
        <v>423</v>
      </c>
      <c r="B19" s="95">
        <v>12312.000000000004</v>
      </c>
      <c r="C19" s="191">
        <v>5.296070824676382E-2</v>
      </c>
      <c r="D19" s="97">
        <v>3.0236773076261294E-2</v>
      </c>
      <c r="E19" s="97">
        <v>3.3693345559351863E-2</v>
      </c>
    </row>
    <row r="20" spans="1:5" s="74" customFormat="1" ht="15" customHeight="1" x14ac:dyDescent="0.25">
      <c r="A20" s="94" t="s">
        <v>299</v>
      </c>
      <c r="B20" s="95">
        <v>6283.5264000000006</v>
      </c>
      <c r="C20" s="191">
        <v>2.702891556459049E-2</v>
      </c>
      <c r="D20" s="97">
        <v>1.543157585083634E-2</v>
      </c>
      <c r="E20" s="97">
        <v>1.719566490631174E-2</v>
      </c>
    </row>
    <row r="21" spans="1:5" s="74" customFormat="1" ht="15" customHeight="1" x14ac:dyDescent="0.25">
      <c r="A21" s="94" t="s">
        <v>300</v>
      </c>
      <c r="B21" s="95">
        <v>3963.1900000000005</v>
      </c>
      <c r="C21" s="191">
        <v>1.7047867878207595E-2</v>
      </c>
      <c r="D21" s="97">
        <v>9.7331121416591934E-3</v>
      </c>
      <c r="E21" s="97">
        <v>1.0845770807940844E-2</v>
      </c>
    </row>
    <row r="22" spans="1:5" s="74" customFormat="1" ht="15" customHeight="1" x14ac:dyDescent="0.25">
      <c r="A22" s="94" t="s">
        <v>301</v>
      </c>
      <c r="B22" s="95">
        <v>35.6</v>
      </c>
      <c r="C22" s="191">
        <v>1.5313525126582126E-4</v>
      </c>
      <c r="D22" s="97">
        <v>8.7429265880027758E-5</v>
      </c>
      <c r="E22" s="97">
        <v>9.7423903664142788E-5</v>
      </c>
    </row>
    <row r="23" spans="1:5" s="74" customFormat="1" ht="15" customHeight="1" x14ac:dyDescent="0.25">
      <c r="A23" s="94" t="s">
        <v>424</v>
      </c>
      <c r="B23" s="95">
        <v>2715.7559999999999</v>
      </c>
      <c r="C23" s="191">
        <v>1.3789209076003594E-2</v>
      </c>
      <c r="D23" s="97">
        <v>6.6695661064404676E-3</v>
      </c>
      <c r="E23" s="97">
        <v>7.4320098572842053E-3</v>
      </c>
    </row>
    <row r="24" spans="1:5" s="74" customFormat="1" ht="15" customHeight="1" x14ac:dyDescent="0.25">
      <c r="A24" s="94" t="s">
        <v>425</v>
      </c>
      <c r="B24" s="95">
        <v>15755.833333333336</v>
      </c>
      <c r="C24" s="191">
        <v>0.08</v>
      </c>
      <c r="D24" s="97">
        <v>3.869440847363495E-2</v>
      </c>
      <c r="E24" s="97">
        <v>4.311783114648754E-2</v>
      </c>
    </row>
    <row r="25" spans="1:5" s="74" customFormat="1" ht="15" customHeight="1" x14ac:dyDescent="0.25">
      <c r="A25" s="94" t="s">
        <v>304</v>
      </c>
      <c r="B25" s="95">
        <v>7813.4</v>
      </c>
      <c r="C25" s="191">
        <v>3.967241762310255E-2</v>
      </c>
      <c r="D25" s="97">
        <v>1.9188759158062046E-2</v>
      </c>
      <c r="E25" s="97">
        <v>2.1382357553073404E-2</v>
      </c>
    </row>
    <row r="26" spans="1:5" s="98" customFormat="1" ht="15" customHeight="1" x14ac:dyDescent="0.25">
      <c r="A26" s="94" t="s">
        <v>305</v>
      </c>
      <c r="B26" s="95">
        <v>0</v>
      </c>
      <c r="C26" s="191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6322.0104166666679</v>
      </c>
      <c r="C27" s="191">
        <v>2.7194456563522183E-2</v>
      </c>
      <c r="D27" s="97">
        <v>1.5526087910535257E-2</v>
      </c>
      <c r="E27" s="97">
        <v>1.7300981286433724E-2</v>
      </c>
    </row>
    <row r="28" spans="1:5" s="98" customFormat="1" ht="15" customHeight="1" x14ac:dyDescent="0.25">
      <c r="A28" s="94" t="s">
        <v>307</v>
      </c>
      <c r="B28" s="95">
        <v>2370</v>
      </c>
      <c r="C28" s="191">
        <v>1.0194678244381921E-2</v>
      </c>
      <c r="D28" s="97">
        <v>5.8204314644849939E-3</v>
      </c>
      <c r="E28" s="97">
        <v>6.4858048225847863E-3</v>
      </c>
    </row>
    <row r="29" spans="1:5" s="99" customFormat="1" ht="15" customHeight="1" x14ac:dyDescent="0.25">
      <c r="A29" s="94" t="s">
        <v>308</v>
      </c>
      <c r="B29" s="95">
        <v>1507.2</v>
      </c>
      <c r="C29" s="191">
        <v>6.4832991771866808E-3</v>
      </c>
      <c r="D29" s="97">
        <v>3.7014997060218495E-3</v>
      </c>
      <c r="E29" s="97">
        <v>4.1246434719830333E-3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17164.624566499999</v>
      </c>
      <c r="C31" s="191">
        <v>7.3834525165013085E-2</v>
      </c>
      <c r="D31" s="97">
        <v>4.2154228229083837E-2</v>
      </c>
      <c r="E31" s="97">
        <v>4.6973166578591977E-2</v>
      </c>
    </row>
    <row r="32" spans="1:5" s="98" customFormat="1" ht="15" customHeight="1" x14ac:dyDescent="0.25">
      <c r="A32" s="101" t="s">
        <v>311</v>
      </c>
      <c r="B32" s="102">
        <v>360457.11589650001</v>
      </c>
      <c r="C32" s="103">
        <v>1.5709204066790037</v>
      </c>
      <c r="D32" s="104">
        <v>0.88523879281076057</v>
      </c>
      <c r="E32" s="105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4956.2853435768748</v>
      </c>
      <c r="C34" s="109">
        <v>2.131971914139753E-2</v>
      </c>
      <c r="D34" s="110">
        <v>1.2172033401147959E-2</v>
      </c>
      <c r="E34" s="97">
        <v>1.3563501849568433E-2</v>
      </c>
    </row>
    <row r="35" spans="1:251" s="98" customFormat="1" ht="15" customHeight="1" x14ac:dyDescent="0.25">
      <c r="A35" s="111" t="s">
        <v>313</v>
      </c>
      <c r="B35" s="112">
        <v>4956.2853435768748</v>
      </c>
      <c r="C35" s="112">
        <v>2.131971914139753E-2</v>
      </c>
      <c r="D35" s="113">
        <v>1.2172033401147959E-2</v>
      </c>
      <c r="E35" s="114">
        <v>1.3563501849568433E-2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365413.40124007687</v>
      </c>
      <c r="C36" s="119">
        <v>1.5922401258204013</v>
      </c>
      <c r="D36" s="120">
        <v>0.89741082621190849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2844</v>
      </c>
      <c r="C38" s="95">
        <v>1.2233613893258305E-2</v>
      </c>
      <c r="D38" s="97">
        <v>6.984517757381993E-3</v>
      </c>
    </row>
    <row r="39" spans="1:251" s="98" customFormat="1" ht="15" customHeight="1" x14ac:dyDescent="0.25">
      <c r="A39" s="94" t="s">
        <v>316</v>
      </c>
      <c r="B39" s="95">
        <v>2792.5333333333333</v>
      </c>
      <c r="C39" s="95">
        <v>1.2012227350229816E-2</v>
      </c>
      <c r="D39" s="97">
        <v>6.8581218898550612E-3</v>
      </c>
    </row>
    <row r="40" spans="1:251" s="98" customFormat="1" ht="15" customHeight="1" x14ac:dyDescent="0.25">
      <c r="A40" s="94" t="s">
        <v>317</v>
      </c>
      <c r="B40" s="95">
        <v>1050</v>
      </c>
      <c r="C40" s="95">
        <v>4.5166296019413582E-3</v>
      </c>
      <c r="D40" s="97">
        <v>2.5786721678098075E-3</v>
      </c>
    </row>
    <row r="41" spans="1:251" s="98" customFormat="1" ht="15" customHeight="1" x14ac:dyDescent="0.25">
      <c r="A41" s="94" t="s">
        <v>318</v>
      </c>
      <c r="B41" s="95">
        <v>8100</v>
      </c>
      <c r="C41" s="95">
        <v>3.4842571214976192E-2</v>
      </c>
      <c r="D41" s="97">
        <v>1.9892613865961372E-2</v>
      </c>
    </row>
    <row r="42" spans="1:251" s="98" customFormat="1" ht="15" customHeight="1" x14ac:dyDescent="0.25">
      <c r="A42" s="101" t="s">
        <v>319</v>
      </c>
      <c r="B42" s="102">
        <v>14786.533333333333</v>
      </c>
      <c r="C42" s="102">
        <v>6.3605042060405681E-2</v>
      </c>
      <c r="D42" s="104">
        <v>3.6313925681008233E-2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4" t="s">
        <v>426</v>
      </c>
      <c r="B44" s="122">
        <v>0</v>
      </c>
      <c r="C44" s="122">
        <v>0</v>
      </c>
      <c r="D44" s="123">
        <v>0</v>
      </c>
      <c r="E44" s="97"/>
    </row>
    <row r="45" spans="1:251" s="98" customFormat="1" ht="15" customHeight="1" x14ac:dyDescent="0.25">
      <c r="A45" s="108" t="s">
        <v>192</v>
      </c>
      <c r="B45" s="109">
        <v>5940</v>
      </c>
      <c r="C45" s="109">
        <v>2.5551218890982538E-2</v>
      </c>
      <c r="D45" s="110">
        <v>1.458791683503834E-2</v>
      </c>
    </row>
    <row r="46" spans="1:251" s="98" customFormat="1" ht="15" customHeight="1" x14ac:dyDescent="0.25">
      <c r="A46" s="108" t="s">
        <v>193</v>
      </c>
      <c r="B46" s="125">
        <v>376.8</v>
      </c>
      <c r="C46" s="109">
        <v>1.6208247942966702E-3</v>
      </c>
      <c r="D46" s="110">
        <v>9.2537492650546238E-4</v>
      </c>
    </row>
    <row r="47" spans="1:251" s="129" customFormat="1" ht="15" customHeight="1" x14ac:dyDescent="0.25">
      <c r="A47" s="101" t="s">
        <v>326</v>
      </c>
      <c r="B47" s="102">
        <v>6316.8</v>
      </c>
      <c r="C47" s="102">
        <v>2.7172043685279208E-2</v>
      </c>
      <c r="D47" s="104">
        <v>1.5513291761543802E-2</v>
      </c>
      <c r="E47" s="126"/>
      <c r="F47" s="126"/>
      <c r="G47" s="127"/>
      <c r="H47" s="128"/>
      <c r="I47" s="126"/>
      <c r="J47" s="126"/>
      <c r="K47" s="127"/>
      <c r="L47" s="128"/>
      <c r="M47" s="126"/>
      <c r="N47" s="126"/>
      <c r="O47" s="127"/>
      <c r="P47" s="128"/>
      <c r="Q47" s="126"/>
      <c r="R47" s="126"/>
      <c r="S47" s="127"/>
      <c r="T47" s="128"/>
      <c r="U47" s="126"/>
      <c r="V47" s="126"/>
      <c r="W47" s="127"/>
      <c r="X47" s="128"/>
      <c r="Y47" s="126"/>
      <c r="Z47" s="126"/>
      <c r="AA47" s="127"/>
      <c r="AB47" s="128"/>
      <c r="AC47" s="126"/>
      <c r="AD47" s="126"/>
      <c r="AE47" s="127"/>
      <c r="AF47" s="128"/>
      <c r="AG47" s="126"/>
      <c r="AH47" s="126"/>
      <c r="AI47" s="127"/>
      <c r="AJ47" s="128"/>
      <c r="AK47" s="126"/>
      <c r="AL47" s="126"/>
      <c r="AM47" s="127"/>
      <c r="AN47" s="128"/>
      <c r="AO47" s="126"/>
      <c r="AP47" s="126"/>
      <c r="AQ47" s="127"/>
      <c r="AR47" s="128"/>
      <c r="AS47" s="126"/>
      <c r="AT47" s="126"/>
      <c r="AU47" s="127"/>
      <c r="AV47" s="128"/>
      <c r="AW47" s="126"/>
      <c r="AX47" s="126"/>
      <c r="AY47" s="127"/>
      <c r="AZ47" s="128"/>
      <c r="BA47" s="126"/>
      <c r="BB47" s="126"/>
      <c r="BC47" s="127"/>
      <c r="BD47" s="128"/>
      <c r="BE47" s="126"/>
      <c r="BF47" s="126"/>
      <c r="BG47" s="127"/>
      <c r="BH47" s="128"/>
      <c r="BI47" s="126"/>
      <c r="BJ47" s="126"/>
      <c r="BK47" s="127"/>
      <c r="BL47" s="128"/>
      <c r="BM47" s="126"/>
      <c r="BN47" s="126"/>
      <c r="BO47" s="127"/>
      <c r="BP47" s="128"/>
      <c r="BQ47" s="126"/>
      <c r="BR47" s="126"/>
      <c r="BS47" s="127"/>
      <c r="BT47" s="128"/>
      <c r="BU47" s="126"/>
      <c r="BV47" s="126"/>
      <c r="BW47" s="127"/>
      <c r="BX47" s="128"/>
      <c r="BY47" s="126"/>
      <c r="BZ47" s="126"/>
      <c r="CA47" s="127"/>
      <c r="CB47" s="128"/>
      <c r="CC47" s="126"/>
      <c r="CD47" s="126"/>
      <c r="CE47" s="127"/>
      <c r="CF47" s="128"/>
      <c r="CG47" s="126"/>
      <c r="CH47" s="126"/>
      <c r="CI47" s="127"/>
      <c r="CJ47" s="128"/>
      <c r="CK47" s="126"/>
      <c r="CL47" s="126"/>
      <c r="CM47" s="127"/>
      <c r="CN47" s="128"/>
      <c r="CO47" s="126"/>
      <c r="CP47" s="126"/>
      <c r="CQ47" s="127"/>
      <c r="CR47" s="128"/>
      <c r="CS47" s="126"/>
      <c r="CT47" s="126"/>
      <c r="CU47" s="127"/>
      <c r="CV47" s="128"/>
      <c r="CW47" s="126"/>
      <c r="CX47" s="126"/>
      <c r="CY47" s="127"/>
      <c r="CZ47" s="128"/>
      <c r="DA47" s="126"/>
      <c r="DB47" s="126"/>
      <c r="DC47" s="127"/>
      <c r="DD47" s="128"/>
      <c r="DE47" s="126"/>
      <c r="DF47" s="126"/>
      <c r="DG47" s="127"/>
      <c r="DH47" s="128"/>
      <c r="DI47" s="126"/>
      <c r="DJ47" s="126"/>
      <c r="DK47" s="127"/>
      <c r="DL47" s="128"/>
      <c r="DM47" s="126"/>
      <c r="DN47" s="126"/>
      <c r="DO47" s="127"/>
      <c r="DP47" s="128"/>
      <c r="DQ47" s="126"/>
      <c r="DR47" s="126"/>
      <c r="DS47" s="127"/>
      <c r="DT47" s="128"/>
      <c r="DU47" s="126"/>
      <c r="DV47" s="126"/>
      <c r="DW47" s="127"/>
      <c r="DX47" s="128"/>
      <c r="DY47" s="126"/>
      <c r="DZ47" s="126"/>
      <c r="EA47" s="127"/>
      <c r="EB47" s="128"/>
      <c r="EC47" s="126"/>
      <c r="ED47" s="126"/>
      <c r="EE47" s="127"/>
      <c r="EF47" s="128"/>
      <c r="EG47" s="126"/>
      <c r="EH47" s="126"/>
      <c r="EI47" s="127"/>
      <c r="EJ47" s="128"/>
      <c r="EK47" s="126"/>
      <c r="EL47" s="126"/>
      <c r="EM47" s="127"/>
      <c r="EN47" s="128"/>
      <c r="EO47" s="126"/>
      <c r="EP47" s="126"/>
      <c r="EQ47" s="127"/>
      <c r="ER47" s="128"/>
      <c r="ES47" s="126"/>
      <c r="ET47" s="126"/>
      <c r="EU47" s="127"/>
      <c r="EV47" s="128"/>
      <c r="EW47" s="126"/>
      <c r="EX47" s="126"/>
      <c r="EY47" s="127"/>
      <c r="EZ47" s="128"/>
      <c r="FA47" s="126"/>
      <c r="FB47" s="126"/>
      <c r="FC47" s="127"/>
      <c r="FD47" s="128"/>
      <c r="FE47" s="126"/>
      <c r="FF47" s="126"/>
      <c r="FG47" s="127"/>
      <c r="FH47" s="128"/>
      <c r="FI47" s="126"/>
      <c r="FJ47" s="126"/>
      <c r="FK47" s="127"/>
      <c r="FL47" s="128"/>
      <c r="FM47" s="126"/>
      <c r="FN47" s="126"/>
      <c r="FO47" s="127"/>
      <c r="FP47" s="128"/>
      <c r="FQ47" s="126"/>
      <c r="FR47" s="126"/>
      <c r="FS47" s="127"/>
      <c r="FT47" s="128"/>
      <c r="FU47" s="126"/>
      <c r="FV47" s="126"/>
      <c r="FW47" s="127"/>
      <c r="FX47" s="128"/>
      <c r="FY47" s="126"/>
      <c r="FZ47" s="126"/>
      <c r="GA47" s="127"/>
      <c r="GB47" s="128"/>
      <c r="GC47" s="126"/>
      <c r="GD47" s="126"/>
      <c r="GE47" s="127"/>
      <c r="GF47" s="128"/>
      <c r="GG47" s="126"/>
      <c r="GH47" s="126"/>
      <c r="GI47" s="127"/>
      <c r="GJ47" s="128"/>
      <c r="GK47" s="126"/>
      <c r="GL47" s="126"/>
      <c r="GM47" s="127"/>
      <c r="GN47" s="128"/>
      <c r="GO47" s="126"/>
      <c r="GP47" s="126"/>
      <c r="GQ47" s="127"/>
      <c r="GR47" s="128"/>
      <c r="GS47" s="126"/>
      <c r="GT47" s="126"/>
      <c r="GU47" s="127"/>
      <c r="GV47" s="128"/>
      <c r="GW47" s="126"/>
      <c r="GX47" s="126"/>
      <c r="GY47" s="127"/>
      <c r="GZ47" s="128"/>
      <c r="HA47" s="126"/>
      <c r="HB47" s="126"/>
      <c r="HC47" s="127"/>
      <c r="HD47" s="128"/>
      <c r="HE47" s="126"/>
      <c r="HF47" s="126"/>
      <c r="HG47" s="127"/>
      <c r="HH47" s="128"/>
      <c r="HI47" s="126"/>
      <c r="HJ47" s="126"/>
      <c r="HK47" s="127"/>
      <c r="HL47" s="128"/>
      <c r="HM47" s="126"/>
      <c r="HN47" s="126"/>
      <c r="HO47" s="127"/>
      <c r="HP47" s="128"/>
      <c r="HQ47" s="126"/>
      <c r="HR47" s="126"/>
      <c r="HS47" s="127"/>
      <c r="HT47" s="128"/>
      <c r="HU47" s="126"/>
      <c r="HV47" s="126"/>
      <c r="HW47" s="127"/>
      <c r="HX47" s="128"/>
      <c r="HY47" s="126"/>
      <c r="HZ47" s="126"/>
      <c r="IA47" s="127"/>
      <c r="IB47" s="128"/>
      <c r="IC47" s="126"/>
      <c r="ID47" s="126"/>
      <c r="IE47" s="127"/>
      <c r="IF47" s="128"/>
      <c r="IG47" s="126"/>
      <c r="IH47" s="126"/>
      <c r="II47" s="127"/>
      <c r="IJ47" s="128"/>
      <c r="IK47" s="126"/>
      <c r="IL47" s="126"/>
      <c r="IM47" s="127"/>
      <c r="IN47" s="128"/>
      <c r="IO47" s="126"/>
      <c r="IP47" s="126"/>
      <c r="IQ47" s="127"/>
    </row>
    <row r="48" spans="1:251" s="130" customFormat="1" ht="15" customHeight="1" x14ac:dyDescent="0.25">
      <c r="A48" s="117" t="s">
        <v>327</v>
      </c>
      <c r="B48" s="118">
        <v>21103.333333333332</v>
      </c>
      <c r="C48" s="118">
        <v>9.0777085745684882E-2</v>
      </c>
      <c r="D48" s="179">
        <v>5.1827217442552032E-2</v>
      </c>
    </row>
    <row r="49" spans="1:4" s="74" customFormat="1" ht="15" customHeight="1" x14ac:dyDescent="0.25">
      <c r="A49" s="117" t="s">
        <v>328</v>
      </c>
      <c r="B49" s="118">
        <v>386516.73457341018</v>
      </c>
      <c r="C49" s="118">
        <v>1.6830172115660862</v>
      </c>
      <c r="D49" s="120">
        <v>0.94923804365446052</v>
      </c>
    </row>
    <row r="50" spans="1:4" s="74" customFormat="1" ht="15" customHeight="1" x14ac:dyDescent="0.25">
      <c r="A50" s="87" t="s">
        <v>329</v>
      </c>
      <c r="B50" s="106"/>
      <c r="C50" s="106"/>
      <c r="D50" s="107"/>
    </row>
    <row r="51" spans="1:4" s="74" customFormat="1" ht="15" customHeight="1" x14ac:dyDescent="0.25">
      <c r="A51" s="94" t="s">
        <v>197</v>
      </c>
      <c r="B51" s="109">
        <v>8969.5735999999997</v>
      </c>
      <c r="C51" s="109">
        <v>3.8583087274811148E-2</v>
      </c>
      <c r="D51" s="110">
        <v>2.202818076137297E-2</v>
      </c>
    </row>
    <row r="52" spans="1:4" s="74" customFormat="1" ht="15" customHeight="1" x14ac:dyDescent="0.25">
      <c r="A52" s="94" t="s">
        <v>273</v>
      </c>
      <c r="B52" s="95">
        <v>11700</v>
      </c>
      <c r="C52" s="109">
        <v>5.0328158421632269E-2</v>
      </c>
      <c r="D52" s="110">
        <v>2.8733775584166427E-2</v>
      </c>
    </row>
    <row r="53" spans="1:4" s="74" customFormat="1" ht="15" customHeight="1" x14ac:dyDescent="0.25">
      <c r="A53" s="101" t="s">
        <v>330</v>
      </c>
      <c r="B53" s="102">
        <v>20669.5736</v>
      </c>
      <c r="C53" s="102">
        <v>8.8911245696443417E-2</v>
      </c>
      <c r="D53" s="104">
        <v>5.07619563455394E-2</v>
      </c>
    </row>
    <row r="54" spans="1:4" s="74" customFormat="1" ht="15" customHeight="1" thickBot="1" x14ac:dyDescent="0.3">
      <c r="A54" s="131" t="s">
        <v>331</v>
      </c>
      <c r="B54" s="132">
        <v>407186.30817341019</v>
      </c>
      <c r="C54" s="133">
        <v>1.7719284572625296</v>
      </c>
      <c r="D54" s="134">
        <v>0.99999999999999989</v>
      </c>
    </row>
    <row r="55" spans="1:4" s="74" customFormat="1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I27" sqref="I27"/>
    </sheetView>
  </sheetViews>
  <sheetFormatPr defaultColWidth="13.140625" defaultRowHeight="12.75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2" t="str">
        <f>[20]ATUALIZAÇÃO!C11</f>
        <v>2021/2022</v>
      </c>
      <c r="B3" s="72"/>
      <c r="C3" s="73"/>
      <c r="D3" s="73"/>
    </row>
    <row r="4" spans="1:5" ht="15" customHeight="1" x14ac:dyDescent="0.25">
      <c r="A4" s="76" t="str">
        <f>[20]ATUALIZAÇÃO!A2</f>
        <v>MUNICÍPIO: PORTEIRINHA</v>
      </c>
      <c r="B4" s="77"/>
      <c r="C4" s="77"/>
      <c r="D4" s="73"/>
    </row>
    <row r="5" spans="1:5" ht="15" customHeight="1" x14ac:dyDescent="0.25">
      <c r="A5" s="76" t="str">
        <f>[20]ATUALIZAÇÃO!A1</f>
        <v>UF: MG</v>
      </c>
      <c r="B5" s="77"/>
      <c r="C5" s="77"/>
      <c r="D5" s="73"/>
    </row>
    <row r="6" spans="1:5" ht="15" customHeight="1" x14ac:dyDescent="0.25">
      <c r="A6" s="78" t="s">
        <v>281</v>
      </c>
      <c r="B6" s="79" t="str">
        <f>[20]ATUALIZAÇÃO!$C$10</f>
        <v>MAR/2021</v>
      </c>
      <c r="E6" s="80"/>
    </row>
    <row r="7" spans="1:5" ht="15" customHeight="1" thickBot="1" x14ac:dyDescent="0.3">
      <c r="A7" s="78" t="s">
        <v>417</v>
      </c>
      <c r="B7" s="81">
        <f>'[20]REBANHO '!E45</f>
        <v>70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22440</v>
      </c>
      <c r="C12" s="191">
        <v>0.57088062622309199</v>
      </c>
      <c r="D12" s="97">
        <v>0.34876616090132084</v>
      </c>
      <c r="E12" s="97">
        <v>0.45025987501036502</v>
      </c>
    </row>
    <row r="13" spans="1:5" ht="15" customHeight="1" x14ac:dyDescent="0.25">
      <c r="A13" s="94" t="s">
        <v>292</v>
      </c>
      <c r="B13" s="95">
        <v>500</v>
      </c>
      <c r="C13" s="191">
        <v>1.2720156555772993E-2</v>
      </c>
      <c r="D13" s="97">
        <v>7.7710820165178447E-3</v>
      </c>
      <c r="E13" s="97">
        <v>1.0032528409321858E-2</v>
      </c>
    </row>
    <row r="14" spans="1:5" ht="15" customHeight="1" x14ac:dyDescent="0.25">
      <c r="A14" s="94" t="s">
        <v>293</v>
      </c>
      <c r="B14" s="95">
        <v>0</v>
      </c>
      <c r="C14" s="191">
        <v>0</v>
      </c>
      <c r="D14" s="97">
        <v>0</v>
      </c>
      <c r="E14" s="97">
        <v>0</v>
      </c>
    </row>
    <row r="15" spans="1:5" ht="15" customHeight="1" x14ac:dyDescent="0.25">
      <c r="A15" s="94" t="s">
        <v>294</v>
      </c>
      <c r="B15" s="95">
        <v>0</v>
      </c>
      <c r="C15" s="191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191">
        <v>0</v>
      </c>
      <c r="D16" s="97">
        <v>0</v>
      </c>
      <c r="E16" s="97">
        <v>0</v>
      </c>
    </row>
    <row r="17" spans="1:5" ht="15" customHeight="1" x14ac:dyDescent="0.25">
      <c r="A17" s="94" t="s">
        <v>296</v>
      </c>
      <c r="B17" s="95">
        <v>2600</v>
      </c>
      <c r="C17" s="191">
        <v>6.6144814090019571E-2</v>
      </c>
      <c r="D17" s="97">
        <v>4.0409626485892795E-2</v>
      </c>
      <c r="E17" s="97">
        <v>5.2169147728473669E-2</v>
      </c>
    </row>
    <row r="18" spans="1:5" ht="15" customHeight="1" x14ac:dyDescent="0.25">
      <c r="A18" s="94" t="s">
        <v>297</v>
      </c>
      <c r="B18" s="95">
        <v>14301</v>
      </c>
      <c r="C18" s="191">
        <v>0.36382191780821915</v>
      </c>
      <c r="D18" s="97">
        <v>0.2222684878364434</v>
      </c>
      <c r="E18" s="97">
        <v>0.28695037756342379</v>
      </c>
    </row>
    <row r="19" spans="1:5" ht="15" customHeight="1" x14ac:dyDescent="0.25">
      <c r="A19" s="94" t="s">
        <v>423</v>
      </c>
      <c r="B19" s="95">
        <v>0</v>
      </c>
      <c r="C19" s="191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715.17599999999993</v>
      </c>
      <c r="C20" s="191">
        <v>1.8194301369863015E-2</v>
      </c>
      <c r="D20" s="97">
        <v>1.1115382704490331E-2</v>
      </c>
      <c r="E20" s="97">
        <v>1.4350047075330339E-2</v>
      </c>
    </row>
    <row r="21" spans="1:5" ht="15" customHeight="1" x14ac:dyDescent="0.25">
      <c r="A21" s="94" t="s">
        <v>300</v>
      </c>
      <c r="B21" s="95">
        <v>1807.578</v>
      </c>
      <c r="C21" s="191">
        <v>4.5985350293542074E-2</v>
      </c>
      <c r="D21" s="97">
        <v>2.8093673778506585E-2</v>
      </c>
      <c r="E21" s="97">
        <v>3.6269155274130375E-2</v>
      </c>
    </row>
    <row r="22" spans="1:5" ht="15" customHeight="1" x14ac:dyDescent="0.25">
      <c r="A22" s="94" t="s">
        <v>301</v>
      </c>
      <c r="B22" s="95">
        <v>51.902999999999992</v>
      </c>
      <c r="C22" s="191">
        <v>1.3204285714285711E-3</v>
      </c>
      <c r="D22" s="97">
        <v>8.0668493980665123E-4</v>
      </c>
      <c r="E22" s="97">
        <v>1.0414366440580647E-3</v>
      </c>
    </row>
    <row r="23" spans="1:5" ht="15" customHeight="1" x14ac:dyDescent="0.25">
      <c r="A23" s="94" t="s">
        <v>424</v>
      </c>
      <c r="B23" s="95">
        <v>310.25</v>
      </c>
      <c r="C23" s="191">
        <v>1.2142857142857143E-2</v>
      </c>
      <c r="D23" s="97">
        <v>4.8219563912493225E-3</v>
      </c>
      <c r="E23" s="97">
        <v>6.2251838779842136E-3</v>
      </c>
    </row>
    <row r="24" spans="1:5" ht="15" customHeight="1" x14ac:dyDescent="0.25">
      <c r="A24" s="94" t="s">
        <v>425</v>
      </c>
      <c r="B24" s="95">
        <v>0</v>
      </c>
      <c r="C24" s="191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0</v>
      </c>
      <c r="C25" s="191">
        <v>0</v>
      </c>
      <c r="D25" s="97">
        <v>0</v>
      </c>
      <c r="E25" s="97">
        <v>0</v>
      </c>
    </row>
    <row r="26" spans="1:5" s="98" customFormat="1" ht="15" customHeight="1" x14ac:dyDescent="0.25">
      <c r="A26" s="94" t="s">
        <v>305</v>
      </c>
      <c r="B26" s="95">
        <v>0</v>
      </c>
      <c r="C26" s="191">
        <v>0</v>
      </c>
      <c r="D26" s="97">
        <v>0</v>
      </c>
      <c r="E26" s="97">
        <v>0</v>
      </c>
    </row>
    <row r="27" spans="1:5" s="98" customFormat="1" ht="15" customHeight="1" x14ac:dyDescent="0.25">
      <c r="A27" s="94" t="s">
        <v>306</v>
      </c>
      <c r="B27" s="95">
        <v>603.61874999999998</v>
      </c>
      <c r="C27" s="191">
        <v>1.535625E-2</v>
      </c>
      <c r="D27" s="97">
        <v>9.3815416259159616E-3</v>
      </c>
      <c r="E27" s="97">
        <v>1.2111644515548697E-2</v>
      </c>
    </row>
    <row r="28" spans="1:5" s="98" customFormat="1" ht="15" customHeight="1" x14ac:dyDescent="0.25">
      <c r="A28" s="94" t="s">
        <v>307</v>
      </c>
      <c r="B28" s="95">
        <v>3189.12</v>
      </c>
      <c r="C28" s="191">
        <v>8.113221135029354E-2</v>
      </c>
      <c r="D28" s="97">
        <v>4.9565826161034776E-2</v>
      </c>
      <c r="E28" s="97">
        <v>6.3989874001473046E-2</v>
      </c>
    </row>
    <row r="29" spans="1:5" s="99" customFormat="1" ht="15" customHeight="1" x14ac:dyDescent="0.25">
      <c r="A29" s="94" t="s">
        <v>308</v>
      </c>
      <c r="B29" s="95">
        <v>302.21999999999997</v>
      </c>
      <c r="C29" s="191">
        <v>7.6885714285714283E-3</v>
      </c>
      <c r="D29" s="97">
        <v>4.6971528140640458E-3</v>
      </c>
      <c r="E29" s="97">
        <v>6.0640614717305035E-3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2341.0432875000001</v>
      </c>
      <c r="C31" s="191">
        <v>5.9556874241682975E-2</v>
      </c>
      <c r="D31" s="97">
        <v>3.6384878782762128E-2</v>
      </c>
      <c r="E31" s="97">
        <v>4.6973166578591984E-2</v>
      </c>
    </row>
    <row r="32" spans="1:5" s="98" customFormat="1" ht="15" customHeight="1" x14ac:dyDescent="0.25">
      <c r="A32" s="101" t="s">
        <v>311</v>
      </c>
      <c r="B32" s="102">
        <v>49161.909037500001</v>
      </c>
      <c r="C32" s="103">
        <v>1.2549443590753426</v>
      </c>
      <c r="D32" s="104">
        <v>0.76408245443800449</v>
      </c>
      <c r="E32" s="105">
        <v>0.98643649815043166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675.97624926562503</v>
      </c>
      <c r="C34" s="109">
        <v>1.7197047437285961E-2</v>
      </c>
      <c r="D34" s="110">
        <v>1.0506133748522564E-2</v>
      </c>
      <c r="E34" s="97">
        <v>1.3563501849568435E-2</v>
      </c>
    </row>
    <row r="35" spans="1:251" s="98" customFormat="1" ht="15" customHeight="1" x14ac:dyDescent="0.25">
      <c r="A35" s="111" t="s">
        <v>313</v>
      </c>
      <c r="B35" s="112">
        <v>675.97624926562503</v>
      </c>
      <c r="C35" s="112">
        <v>1.7197047437285961E-2</v>
      </c>
      <c r="D35" s="113">
        <v>1.0506133748522564E-2</v>
      </c>
      <c r="E35" s="114">
        <v>1.3563501849568435E-2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49837.885286765624</v>
      </c>
      <c r="C36" s="119">
        <v>1.2721414065126286</v>
      </c>
      <c r="D36" s="120">
        <v>0.77458858818652709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4917.0800000000008</v>
      </c>
      <c r="C38" s="95">
        <v>0.12509205479452057</v>
      </c>
      <c r="D38" s="97">
        <v>7.6422063923559144E-2</v>
      </c>
    </row>
    <row r="39" spans="1:251" s="98" customFormat="1" ht="15" customHeight="1" x14ac:dyDescent="0.25">
      <c r="A39" s="94" t="s">
        <v>316</v>
      </c>
      <c r="B39" s="95">
        <v>851.70666666666671</v>
      </c>
      <c r="C39" s="95">
        <v>2.1667684279191128E-2</v>
      </c>
      <c r="D39" s="97">
        <v>1.3237364721363384E-2</v>
      </c>
    </row>
    <row r="40" spans="1:251" s="98" customFormat="1" ht="15" customHeight="1" x14ac:dyDescent="0.25">
      <c r="A40" s="94" t="s">
        <v>317</v>
      </c>
      <c r="B40" s="95">
        <v>1083.3333333333333</v>
      </c>
      <c r="C40" s="95">
        <v>2.7560339204174819E-2</v>
      </c>
      <c r="D40" s="97">
        <v>1.6837344369121994E-2</v>
      </c>
    </row>
    <row r="41" spans="1:251" s="98" customFormat="1" ht="15" customHeight="1" x14ac:dyDescent="0.25">
      <c r="A41" s="94" t="s">
        <v>318</v>
      </c>
      <c r="B41" s="95">
        <v>0</v>
      </c>
      <c r="C41" s="95">
        <v>0</v>
      </c>
      <c r="D41" s="97">
        <v>0</v>
      </c>
    </row>
    <row r="42" spans="1:251" s="98" customFormat="1" ht="15" customHeight="1" x14ac:dyDescent="0.25">
      <c r="A42" s="101" t="s">
        <v>319</v>
      </c>
      <c r="B42" s="102">
        <v>6852.1200000000008</v>
      </c>
      <c r="C42" s="102">
        <v>0.17432007827788654</v>
      </c>
      <c r="D42" s="104">
        <v>0.10649677301404453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4" t="s">
        <v>426</v>
      </c>
      <c r="B44" s="122">
        <v>0</v>
      </c>
      <c r="C44" s="122">
        <v>0</v>
      </c>
      <c r="D44" s="123">
        <v>0</v>
      </c>
      <c r="E44" s="97"/>
    </row>
    <row r="45" spans="1:251" s="98" customFormat="1" ht="15" customHeight="1" x14ac:dyDescent="0.25">
      <c r="A45" s="108" t="s">
        <v>192</v>
      </c>
      <c r="B45" s="109">
        <v>0</v>
      </c>
      <c r="C45" s="109">
        <v>0</v>
      </c>
      <c r="D45" s="110">
        <v>0</v>
      </c>
    </row>
    <row r="46" spans="1:251" s="98" customFormat="1" ht="15" customHeight="1" x14ac:dyDescent="0.25">
      <c r="A46" s="108" t="s">
        <v>193</v>
      </c>
      <c r="B46" s="125">
        <v>75.554999999999993</v>
      </c>
      <c r="C46" s="109">
        <v>1.9221428571428571E-3</v>
      </c>
      <c r="D46" s="110">
        <v>1.1742882035160114E-3</v>
      </c>
    </row>
    <row r="47" spans="1:251" s="129" customFormat="1" ht="15" customHeight="1" x14ac:dyDescent="0.25">
      <c r="A47" s="101" t="s">
        <v>326</v>
      </c>
      <c r="B47" s="102">
        <v>75.554999999999993</v>
      </c>
      <c r="C47" s="102">
        <v>1.9221428571428571E-3</v>
      </c>
      <c r="D47" s="104">
        <v>1.1742882035160114E-3</v>
      </c>
      <c r="E47" s="126"/>
      <c r="F47" s="126"/>
      <c r="G47" s="127"/>
      <c r="H47" s="128"/>
      <c r="I47" s="126"/>
      <c r="J47" s="126"/>
      <c r="K47" s="127"/>
      <c r="L47" s="128"/>
      <c r="M47" s="126"/>
      <c r="N47" s="126"/>
      <c r="O47" s="127"/>
      <c r="P47" s="128"/>
      <c r="Q47" s="126"/>
      <c r="R47" s="126"/>
      <c r="S47" s="127"/>
      <c r="T47" s="128"/>
      <c r="U47" s="126"/>
      <c r="V47" s="126"/>
      <c r="W47" s="127"/>
      <c r="X47" s="128"/>
      <c r="Y47" s="126"/>
      <c r="Z47" s="126"/>
      <c r="AA47" s="127"/>
      <c r="AB47" s="128"/>
      <c r="AC47" s="126"/>
      <c r="AD47" s="126"/>
      <c r="AE47" s="127"/>
      <c r="AF47" s="128"/>
      <c r="AG47" s="126"/>
      <c r="AH47" s="126"/>
      <c r="AI47" s="127"/>
      <c r="AJ47" s="128"/>
      <c r="AK47" s="126"/>
      <c r="AL47" s="126"/>
      <c r="AM47" s="127"/>
      <c r="AN47" s="128"/>
      <c r="AO47" s="126"/>
      <c r="AP47" s="126"/>
      <c r="AQ47" s="127"/>
      <c r="AR47" s="128"/>
      <c r="AS47" s="126"/>
      <c r="AT47" s="126"/>
      <c r="AU47" s="127"/>
      <c r="AV47" s="128"/>
      <c r="AW47" s="126"/>
      <c r="AX47" s="126"/>
      <c r="AY47" s="127"/>
      <c r="AZ47" s="128"/>
      <c r="BA47" s="126"/>
      <c r="BB47" s="126"/>
      <c r="BC47" s="127"/>
      <c r="BD47" s="128"/>
      <c r="BE47" s="126"/>
      <c r="BF47" s="126"/>
      <c r="BG47" s="127"/>
      <c r="BH47" s="128"/>
      <c r="BI47" s="126"/>
      <c r="BJ47" s="126"/>
      <c r="BK47" s="127"/>
      <c r="BL47" s="128"/>
      <c r="BM47" s="126"/>
      <c r="BN47" s="126"/>
      <c r="BO47" s="127"/>
      <c r="BP47" s="128"/>
      <c r="BQ47" s="126"/>
      <c r="BR47" s="126"/>
      <c r="BS47" s="127"/>
      <c r="BT47" s="128"/>
      <c r="BU47" s="126"/>
      <c r="BV47" s="126"/>
      <c r="BW47" s="127"/>
      <c r="BX47" s="128"/>
      <c r="BY47" s="126"/>
      <c r="BZ47" s="126"/>
      <c r="CA47" s="127"/>
      <c r="CB47" s="128"/>
      <c r="CC47" s="126"/>
      <c r="CD47" s="126"/>
      <c r="CE47" s="127"/>
      <c r="CF47" s="128"/>
      <c r="CG47" s="126"/>
      <c r="CH47" s="126"/>
      <c r="CI47" s="127"/>
      <c r="CJ47" s="128"/>
      <c r="CK47" s="126"/>
      <c r="CL47" s="126"/>
      <c r="CM47" s="127"/>
      <c r="CN47" s="128"/>
      <c r="CO47" s="126"/>
      <c r="CP47" s="126"/>
      <c r="CQ47" s="127"/>
      <c r="CR47" s="128"/>
      <c r="CS47" s="126"/>
      <c r="CT47" s="126"/>
      <c r="CU47" s="127"/>
      <c r="CV47" s="128"/>
      <c r="CW47" s="126"/>
      <c r="CX47" s="126"/>
      <c r="CY47" s="127"/>
      <c r="CZ47" s="128"/>
      <c r="DA47" s="126"/>
      <c r="DB47" s="126"/>
      <c r="DC47" s="127"/>
      <c r="DD47" s="128"/>
      <c r="DE47" s="126"/>
      <c r="DF47" s="126"/>
      <c r="DG47" s="127"/>
      <c r="DH47" s="128"/>
      <c r="DI47" s="126"/>
      <c r="DJ47" s="126"/>
      <c r="DK47" s="127"/>
      <c r="DL47" s="128"/>
      <c r="DM47" s="126"/>
      <c r="DN47" s="126"/>
      <c r="DO47" s="127"/>
      <c r="DP47" s="128"/>
      <c r="DQ47" s="126"/>
      <c r="DR47" s="126"/>
      <c r="DS47" s="127"/>
      <c r="DT47" s="128"/>
      <c r="DU47" s="126"/>
      <c r="DV47" s="126"/>
      <c r="DW47" s="127"/>
      <c r="DX47" s="128"/>
      <c r="DY47" s="126"/>
      <c r="DZ47" s="126"/>
      <c r="EA47" s="127"/>
      <c r="EB47" s="128"/>
      <c r="EC47" s="126"/>
      <c r="ED47" s="126"/>
      <c r="EE47" s="127"/>
      <c r="EF47" s="128"/>
      <c r="EG47" s="126"/>
      <c r="EH47" s="126"/>
      <c r="EI47" s="127"/>
      <c r="EJ47" s="128"/>
      <c r="EK47" s="126"/>
      <c r="EL47" s="126"/>
      <c r="EM47" s="127"/>
      <c r="EN47" s="128"/>
      <c r="EO47" s="126"/>
      <c r="EP47" s="126"/>
      <c r="EQ47" s="127"/>
      <c r="ER47" s="128"/>
      <c r="ES47" s="126"/>
      <c r="ET47" s="126"/>
      <c r="EU47" s="127"/>
      <c r="EV47" s="128"/>
      <c r="EW47" s="126"/>
      <c r="EX47" s="126"/>
      <c r="EY47" s="127"/>
      <c r="EZ47" s="128"/>
      <c r="FA47" s="126"/>
      <c r="FB47" s="126"/>
      <c r="FC47" s="127"/>
      <c r="FD47" s="128"/>
      <c r="FE47" s="126"/>
      <c r="FF47" s="126"/>
      <c r="FG47" s="127"/>
      <c r="FH47" s="128"/>
      <c r="FI47" s="126"/>
      <c r="FJ47" s="126"/>
      <c r="FK47" s="127"/>
      <c r="FL47" s="128"/>
      <c r="FM47" s="126"/>
      <c r="FN47" s="126"/>
      <c r="FO47" s="127"/>
      <c r="FP47" s="128"/>
      <c r="FQ47" s="126"/>
      <c r="FR47" s="126"/>
      <c r="FS47" s="127"/>
      <c r="FT47" s="128"/>
      <c r="FU47" s="126"/>
      <c r="FV47" s="126"/>
      <c r="FW47" s="127"/>
      <c r="FX47" s="128"/>
      <c r="FY47" s="126"/>
      <c r="FZ47" s="126"/>
      <c r="GA47" s="127"/>
      <c r="GB47" s="128"/>
      <c r="GC47" s="126"/>
      <c r="GD47" s="126"/>
      <c r="GE47" s="127"/>
      <c r="GF47" s="128"/>
      <c r="GG47" s="126"/>
      <c r="GH47" s="126"/>
      <c r="GI47" s="127"/>
      <c r="GJ47" s="128"/>
      <c r="GK47" s="126"/>
      <c r="GL47" s="126"/>
      <c r="GM47" s="127"/>
      <c r="GN47" s="128"/>
      <c r="GO47" s="126"/>
      <c r="GP47" s="126"/>
      <c r="GQ47" s="127"/>
      <c r="GR47" s="128"/>
      <c r="GS47" s="126"/>
      <c r="GT47" s="126"/>
      <c r="GU47" s="127"/>
      <c r="GV47" s="128"/>
      <c r="GW47" s="126"/>
      <c r="GX47" s="126"/>
      <c r="GY47" s="127"/>
      <c r="GZ47" s="128"/>
      <c r="HA47" s="126"/>
      <c r="HB47" s="126"/>
      <c r="HC47" s="127"/>
      <c r="HD47" s="128"/>
      <c r="HE47" s="126"/>
      <c r="HF47" s="126"/>
      <c r="HG47" s="127"/>
      <c r="HH47" s="128"/>
      <c r="HI47" s="126"/>
      <c r="HJ47" s="126"/>
      <c r="HK47" s="127"/>
      <c r="HL47" s="128"/>
      <c r="HM47" s="126"/>
      <c r="HN47" s="126"/>
      <c r="HO47" s="127"/>
      <c r="HP47" s="128"/>
      <c r="HQ47" s="126"/>
      <c r="HR47" s="126"/>
      <c r="HS47" s="127"/>
      <c r="HT47" s="128"/>
      <c r="HU47" s="126"/>
      <c r="HV47" s="126"/>
      <c r="HW47" s="127"/>
      <c r="HX47" s="128"/>
      <c r="HY47" s="126"/>
      <c r="HZ47" s="126"/>
      <c r="IA47" s="127"/>
      <c r="IB47" s="128"/>
      <c r="IC47" s="126"/>
      <c r="ID47" s="126"/>
      <c r="IE47" s="127"/>
      <c r="IF47" s="128"/>
      <c r="IG47" s="126"/>
      <c r="IH47" s="126"/>
      <c r="II47" s="127"/>
      <c r="IJ47" s="128"/>
      <c r="IK47" s="126"/>
      <c r="IL47" s="126"/>
      <c r="IM47" s="127"/>
      <c r="IN47" s="128"/>
      <c r="IO47" s="126"/>
      <c r="IP47" s="126"/>
      <c r="IQ47" s="127"/>
    </row>
    <row r="48" spans="1:251" s="130" customFormat="1" ht="15" customHeight="1" x14ac:dyDescent="0.25">
      <c r="A48" s="117" t="s">
        <v>327</v>
      </c>
      <c r="B48" s="118">
        <v>6927.6750000000011</v>
      </c>
      <c r="C48" s="118">
        <v>0.17624222113502938</v>
      </c>
      <c r="D48" s="179">
        <v>0.10767106121756054</v>
      </c>
    </row>
    <row r="49" spans="1:4" ht="15" customHeight="1" x14ac:dyDescent="0.25">
      <c r="A49" s="117" t="s">
        <v>328</v>
      </c>
      <c r="B49" s="118">
        <v>56765.560286765627</v>
      </c>
      <c r="C49" s="118">
        <v>1.448383627647658</v>
      </c>
      <c r="D49" s="120">
        <v>0.88225964940408763</v>
      </c>
    </row>
    <row r="50" spans="1:4" ht="15" customHeight="1" x14ac:dyDescent="0.25">
      <c r="A50" s="87" t="s">
        <v>329</v>
      </c>
      <c r="B50" s="106"/>
      <c r="C50" s="106"/>
      <c r="D50" s="107"/>
    </row>
    <row r="51" spans="1:4" ht="15" customHeight="1" x14ac:dyDescent="0.25">
      <c r="A51" s="94" t="s">
        <v>197</v>
      </c>
      <c r="B51" s="109">
        <v>3711.5441999999998</v>
      </c>
      <c r="C51" s="109">
        <v>9.4422846575342459E-2</v>
      </c>
      <c r="D51" s="110">
        <v>5.7685428772262216E-2</v>
      </c>
    </row>
    <row r="52" spans="1:4" ht="15" customHeight="1" x14ac:dyDescent="0.25">
      <c r="A52" s="94" t="s">
        <v>273</v>
      </c>
      <c r="B52" s="95">
        <v>3864.0000000000005</v>
      </c>
      <c r="C52" s="109">
        <v>9.8301369863013716E-2</v>
      </c>
      <c r="D52" s="110">
        <v>6.0054921823649909E-2</v>
      </c>
    </row>
    <row r="53" spans="1:4" ht="15" customHeight="1" x14ac:dyDescent="0.25">
      <c r="A53" s="101" t="s">
        <v>330</v>
      </c>
      <c r="B53" s="102">
        <v>7575.5442000000003</v>
      </c>
      <c r="C53" s="102">
        <v>0.19272421643835619</v>
      </c>
      <c r="D53" s="104">
        <v>0.11774035059591212</v>
      </c>
    </row>
    <row r="54" spans="1:4" ht="15" customHeight="1" thickBot="1" x14ac:dyDescent="0.3">
      <c r="A54" s="131" t="s">
        <v>331</v>
      </c>
      <c r="B54" s="132">
        <v>64341.104486765631</v>
      </c>
      <c r="C54" s="133">
        <v>1.6411078440860143</v>
      </c>
      <c r="D54" s="134">
        <v>0.99999999999999978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55"/>
  <sheetViews>
    <sheetView showGridLines="0" zoomScaleNormal="100" workbookViewId="0">
      <selection activeCell="H21" sqref="H21"/>
    </sheetView>
  </sheetViews>
  <sheetFormatPr defaultColWidth="13.140625" defaultRowHeight="15" customHeight="1" x14ac:dyDescent="0.25"/>
  <cols>
    <col min="1" max="1" width="78.28515625" style="74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78.28515625" style="74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78.28515625" style="74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78.28515625" style="74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78.28515625" style="74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78.28515625" style="74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78.28515625" style="74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78.28515625" style="74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78.28515625" style="74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78.28515625" style="74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78.28515625" style="74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78.28515625" style="74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78.28515625" style="74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78.28515625" style="74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78.28515625" style="74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78.28515625" style="74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78.28515625" style="74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78.28515625" style="74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78.28515625" style="74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78.28515625" style="74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78.28515625" style="74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78.28515625" style="74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78.28515625" style="74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78.28515625" style="74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78.28515625" style="74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78.28515625" style="74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78.28515625" style="74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78.28515625" style="74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78.28515625" style="74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78.28515625" style="74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78.28515625" style="74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78.28515625" style="74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78.28515625" style="74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78.28515625" style="74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78.28515625" style="74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78.28515625" style="74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78.28515625" style="74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78.28515625" style="74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78.28515625" style="74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78.28515625" style="74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78.28515625" style="74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78.28515625" style="74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78.28515625" style="74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78.28515625" style="74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78.28515625" style="74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78.28515625" style="74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78.28515625" style="74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78.28515625" style="74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78.28515625" style="74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78.28515625" style="74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78.28515625" style="74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78.28515625" style="74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78.28515625" style="74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78.28515625" style="74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78.28515625" style="74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78.28515625" style="74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78.28515625" style="74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78.28515625" style="74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78.28515625" style="74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78.28515625" style="74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78.28515625" style="74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78.28515625" style="74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78.28515625" style="74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78.28515625" style="74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149" t="s">
        <v>243</v>
      </c>
      <c r="B1" s="149"/>
      <c r="C1" s="73"/>
      <c r="D1" s="73"/>
    </row>
    <row r="2" spans="1:5" ht="15" customHeight="1" x14ac:dyDescent="0.25">
      <c r="A2" s="149" t="s">
        <v>428</v>
      </c>
      <c r="B2" s="149"/>
      <c r="C2" s="73"/>
      <c r="D2" s="73"/>
    </row>
    <row r="3" spans="1:5" ht="15" customHeight="1" x14ac:dyDescent="0.25">
      <c r="A3" s="192" t="s">
        <v>414</v>
      </c>
      <c r="B3" s="192"/>
      <c r="C3" s="73"/>
      <c r="D3" s="73"/>
    </row>
    <row r="4" spans="1:5" ht="15" customHeight="1" x14ac:dyDescent="0.25">
      <c r="A4" s="77" t="s">
        <v>429</v>
      </c>
      <c r="B4" s="77" t="s">
        <v>430</v>
      </c>
      <c r="C4" s="77"/>
      <c r="D4" s="73"/>
    </row>
    <row r="5" spans="1:5" ht="15" customHeight="1" x14ac:dyDescent="0.25">
      <c r="A5" s="77" t="s">
        <v>431</v>
      </c>
      <c r="B5" s="77"/>
      <c r="C5" s="77"/>
      <c r="D5" s="73"/>
    </row>
    <row r="6" spans="1:5" ht="15" customHeight="1" x14ac:dyDescent="0.25">
      <c r="A6" s="78" t="s">
        <v>281</v>
      </c>
      <c r="B6" s="79">
        <v>44256</v>
      </c>
      <c r="E6" s="80"/>
    </row>
    <row r="7" spans="1:5" ht="15" customHeight="1" thickBot="1" x14ac:dyDescent="0.3">
      <c r="A7" s="78" t="s">
        <v>417</v>
      </c>
      <c r="B7" s="150">
        <v>178.785</v>
      </c>
      <c r="C7" s="88" t="s">
        <v>418</v>
      </c>
      <c r="D7" s="73"/>
    </row>
    <row r="8" spans="1:5" ht="15" customHeight="1" x14ac:dyDescent="0.25">
      <c r="A8" s="83"/>
      <c r="B8" s="151" t="s">
        <v>283</v>
      </c>
      <c r="C8" s="85" t="s">
        <v>419</v>
      </c>
      <c r="D8" s="151" t="s">
        <v>285</v>
      </c>
      <c r="E8" s="151" t="s">
        <v>285</v>
      </c>
    </row>
    <row r="9" spans="1:5" ht="15" customHeight="1" x14ac:dyDescent="0.25">
      <c r="A9" s="152" t="s">
        <v>9</v>
      </c>
      <c r="B9" s="88" t="s">
        <v>420</v>
      </c>
      <c r="C9" s="153"/>
      <c r="D9" s="88" t="s">
        <v>421</v>
      </c>
      <c r="E9" s="88" t="s">
        <v>421</v>
      </c>
    </row>
    <row r="10" spans="1:5" ht="15" customHeight="1" thickBot="1" x14ac:dyDescent="0.3">
      <c r="A10" s="91"/>
      <c r="B10" s="154" t="s">
        <v>287</v>
      </c>
      <c r="C10" s="154" t="s">
        <v>422</v>
      </c>
      <c r="D10" s="154" t="s">
        <v>153</v>
      </c>
      <c r="E10" s="154" t="s">
        <v>289</v>
      </c>
    </row>
    <row r="11" spans="1:5" ht="15" customHeight="1" x14ac:dyDescent="0.25">
      <c r="A11" s="152" t="s">
        <v>290</v>
      </c>
      <c r="B11" s="152"/>
      <c r="C11" s="152"/>
      <c r="D11" s="152"/>
    </row>
    <row r="12" spans="1:5" ht="15" customHeight="1" x14ac:dyDescent="0.25">
      <c r="A12" s="155" t="s">
        <v>432</v>
      </c>
      <c r="B12" s="80">
        <v>23599.619999999995</v>
      </c>
      <c r="C12" s="156">
        <v>0.28931506849315064</v>
      </c>
      <c r="D12" s="157">
        <v>0.15387372390466361</v>
      </c>
      <c r="E12" s="157">
        <v>0.21136241075481035</v>
      </c>
    </row>
    <row r="13" spans="1:5" ht="15" customHeight="1" x14ac:dyDescent="0.25">
      <c r="A13" s="155" t="s">
        <v>292</v>
      </c>
      <c r="B13" s="80">
        <v>0</v>
      </c>
      <c r="C13" s="156">
        <v>0</v>
      </c>
      <c r="D13" s="157">
        <v>0</v>
      </c>
      <c r="E13" s="157">
        <v>0</v>
      </c>
    </row>
    <row r="14" spans="1:5" ht="15" customHeight="1" x14ac:dyDescent="0.25">
      <c r="A14" s="155" t="s">
        <v>293</v>
      </c>
      <c r="B14" s="80">
        <v>0</v>
      </c>
      <c r="C14" s="156">
        <v>0</v>
      </c>
      <c r="D14" s="157">
        <v>0</v>
      </c>
      <c r="E14" s="157">
        <v>0</v>
      </c>
    </row>
    <row r="15" spans="1:5" ht="15" customHeight="1" x14ac:dyDescent="0.25">
      <c r="A15" s="155" t="s">
        <v>294</v>
      </c>
      <c r="B15" s="80">
        <v>1281.5</v>
      </c>
      <c r="C15" s="156">
        <v>1.5710306363999615E-2</v>
      </c>
      <c r="D15" s="157">
        <v>8.3556081489374184E-3</v>
      </c>
      <c r="E15" s="157">
        <v>1.147734282934596E-2</v>
      </c>
    </row>
    <row r="16" spans="1:5" ht="15" customHeight="1" x14ac:dyDescent="0.25">
      <c r="A16" s="155" t="s">
        <v>295</v>
      </c>
      <c r="B16" s="80">
        <v>2243</v>
      </c>
      <c r="C16" s="156">
        <v>2.7497633378424612E-2</v>
      </c>
      <c r="D16" s="157">
        <v>1.4624759327402754E-2</v>
      </c>
      <c r="E16" s="157">
        <v>2.0088708518316806E-2</v>
      </c>
    </row>
    <row r="17" spans="1:5" ht="15" customHeight="1" x14ac:dyDescent="0.25">
      <c r="A17" s="155" t="s">
        <v>296</v>
      </c>
      <c r="B17" s="80">
        <v>5143.3999999999996</v>
      </c>
      <c r="C17" s="156">
        <v>6.3054537458131582E-2</v>
      </c>
      <c r="D17" s="157">
        <v>3.3535883693519092E-2</v>
      </c>
      <c r="E17" s="157">
        <v>4.6065208824391732E-2</v>
      </c>
    </row>
    <row r="18" spans="1:5" ht="15" customHeight="1" x14ac:dyDescent="0.25">
      <c r="A18" s="155" t="s">
        <v>297</v>
      </c>
      <c r="B18" s="80">
        <v>47347.719999999994</v>
      </c>
      <c r="C18" s="156">
        <v>0.58045039940450394</v>
      </c>
      <c r="D18" s="157">
        <v>0.30871556384362631</v>
      </c>
      <c r="E18" s="157">
        <v>0.42405463490275475</v>
      </c>
    </row>
    <row r="19" spans="1:5" ht="15" customHeight="1" x14ac:dyDescent="0.25">
      <c r="A19" s="155" t="s">
        <v>423</v>
      </c>
      <c r="B19" s="80">
        <v>0</v>
      </c>
      <c r="C19" s="156">
        <v>0</v>
      </c>
      <c r="D19" s="157">
        <v>0</v>
      </c>
      <c r="E19" s="157">
        <v>0</v>
      </c>
    </row>
    <row r="20" spans="1:5" ht="15" customHeight="1" x14ac:dyDescent="0.25">
      <c r="A20" s="155" t="s">
        <v>299</v>
      </c>
      <c r="B20" s="80">
        <v>1981.1999999999998</v>
      </c>
      <c r="C20" s="156">
        <v>2.4288145898053871E-2</v>
      </c>
      <c r="D20" s="157">
        <v>1.2917776718435281E-2</v>
      </c>
      <c r="E20" s="157">
        <v>1.7743980970347416E-2</v>
      </c>
    </row>
    <row r="21" spans="1:5" ht="15" customHeight="1" x14ac:dyDescent="0.25">
      <c r="A21" s="155" t="s">
        <v>300</v>
      </c>
      <c r="B21" s="80">
        <v>1523.12</v>
      </c>
      <c r="C21" s="156">
        <v>1.8672400959137799E-2</v>
      </c>
      <c r="D21" s="157">
        <v>9.931013565204495E-3</v>
      </c>
      <c r="E21" s="157">
        <v>1.3641334693900442E-2</v>
      </c>
    </row>
    <row r="22" spans="1:5" ht="15" customHeight="1" x14ac:dyDescent="0.25">
      <c r="A22" s="155" t="s">
        <v>301</v>
      </c>
      <c r="B22" s="80">
        <v>0</v>
      </c>
      <c r="C22" s="156">
        <v>0</v>
      </c>
      <c r="D22" s="157">
        <v>0</v>
      </c>
      <c r="E22" s="157">
        <v>0</v>
      </c>
    </row>
    <row r="23" spans="1:5" ht="15" customHeight="1" x14ac:dyDescent="0.25">
      <c r="A23" s="155" t="s">
        <v>424</v>
      </c>
      <c r="B23" s="80">
        <v>50</v>
      </c>
      <c r="C23" s="156">
        <v>6.1296552337103448E-4</v>
      </c>
      <c r="D23" s="157">
        <v>3.2600890163626291E-4</v>
      </c>
      <c r="E23" s="157">
        <v>4.4780892818361141E-4</v>
      </c>
    </row>
    <row r="24" spans="1:5" ht="15" customHeight="1" x14ac:dyDescent="0.25">
      <c r="A24" s="155" t="s">
        <v>425</v>
      </c>
      <c r="B24" s="80">
        <v>0</v>
      </c>
      <c r="C24" s="156">
        <v>0</v>
      </c>
      <c r="D24" s="157">
        <v>0</v>
      </c>
      <c r="E24" s="157">
        <v>0</v>
      </c>
    </row>
    <row r="25" spans="1:5" ht="15" customHeight="1" x14ac:dyDescent="0.25">
      <c r="A25" s="155" t="s">
        <v>304</v>
      </c>
      <c r="B25" s="80">
        <v>6719.1</v>
      </c>
      <c r="C25" s="156">
        <v>0.10296441620205796</v>
      </c>
      <c r="D25" s="157">
        <v>4.3809728219684284E-2</v>
      </c>
      <c r="E25" s="157">
        <v>6.0177459387170069E-2</v>
      </c>
    </row>
    <row r="26" spans="1:5" ht="15" customHeight="1" x14ac:dyDescent="0.25">
      <c r="A26" s="155" t="s">
        <v>305</v>
      </c>
      <c r="B26" s="80">
        <v>0</v>
      </c>
      <c r="C26" s="156">
        <v>0</v>
      </c>
      <c r="D26" s="157">
        <v>0</v>
      </c>
      <c r="E26" s="157">
        <v>0</v>
      </c>
    </row>
    <row r="27" spans="1:5" ht="15" customHeight="1" x14ac:dyDescent="0.25">
      <c r="A27" s="155" t="s">
        <v>306</v>
      </c>
      <c r="B27" s="80">
        <v>5148.0101675000005</v>
      </c>
      <c r="C27" s="156">
        <v>6.311105493282089E-2</v>
      </c>
      <c r="D27" s="157">
        <v>3.3565942806379777E-2</v>
      </c>
      <c r="E27" s="157">
        <v>4.6106498307730177E-2</v>
      </c>
    </row>
    <row r="28" spans="1:5" ht="15" customHeight="1" x14ac:dyDescent="0.25">
      <c r="A28" s="155" t="s">
        <v>307</v>
      </c>
      <c r="B28" s="80">
        <v>7369.74</v>
      </c>
      <c r="C28" s="156">
        <v>9.0347930724168968E-2</v>
      </c>
      <c r="D28" s="157">
        <v>4.8052016854896643E-2</v>
      </c>
      <c r="E28" s="157">
        <v>6.6004707407837759E-2</v>
      </c>
    </row>
    <row r="29" spans="1:5" s="130" customFormat="1" ht="15" customHeight="1" x14ac:dyDescent="0.25">
      <c r="A29" s="155" t="s">
        <v>308</v>
      </c>
      <c r="B29" s="80">
        <v>2014.1459999999997</v>
      </c>
      <c r="C29" s="156">
        <v>2.4692041140713512E-2</v>
      </c>
      <c r="D29" s="157">
        <v>1.3132590503901446E-2</v>
      </c>
      <c r="E29" s="157">
        <v>1.8039051229306161E-2</v>
      </c>
    </row>
    <row r="30" spans="1:5" ht="15" customHeight="1" x14ac:dyDescent="0.25">
      <c r="A30" s="155" t="s">
        <v>309</v>
      </c>
      <c r="B30" s="80">
        <v>475</v>
      </c>
      <c r="C30" s="156">
        <v>5.8231724720248278E-3</v>
      </c>
      <c r="D30" s="157">
        <v>3.0970845655444975E-3</v>
      </c>
      <c r="E30" s="157">
        <v>4.2541848177443083E-3</v>
      </c>
    </row>
    <row r="31" spans="1:5" ht="15" customHeight="1" x14ac:dyDescent="0.25">
      <c r="A31" s="155" t="s">
        <v>310</v>
      </c>
      <c r="B31" s="80">
        <v>5244.7778083749999</v>
      </c>
      <c r="C31" s="156">
        <v>6.4297359485507397E-2</v>
      </c>
      <c r="D31" s="157">
        <v>3.4196885052691597E-2</v>
      </c>
      <c r="E31" s="157">
        <v>4.6973166578591984E-2</v>
      </c>
    </row>
    <row r="32" spans="1:5" ht="15" customHeight="1" x14ac:dyDescent="0.25">
      <c r="A32" s="158" t="s">
        <v>311</v>
      </c>
      <c r="B32" s="159">
        <v>110140.33397587499</v>
      </c>
      <c r="C32" s="159">
        <v>1.3708374324360666</v>
      </c>
      <c r="D32" s="160">
        <v>0.71813458610652359</v>
      </c>
      <c r="E32" s="161">
        <v>0.98643649815043155</v>
      </c>
    </row>
    <row r="33" spans="1:248" ht="15" customHeight="1" x14ac:dyDescent="0.25">
      <c r="A33" s="152" t="s">
        <v>312</v>
      </c>
      <c r="B33" s="78"/>
      <c r="C33" s="78"/>
      <c r="D33" s="162"/>
    </row>
    <row r="34" spans="1:248" ht="15" customHeight="1" x14ac:dyDescent="0.25">
      <c r="A34" s="163" t="s">
        <v>180</v>
      </c>
      <c r="B34" s="164">
        <v>1514.4295921682813</v>
      </c>
      <c r="C34" s="164">
        <v>1.856586255144026E-2</v>
      </c>
      <c r="D34" s="165">
        <v>9.8743505589646997E-3</v>
      </c>
      <c r="E34" s="157">
        <v>1.3563501849568435E-2</v>
      </c>
    </row>
    <row r="35" spans="1:248" ht="15" customHeight="1" x14ac:dyDescent="0.25">
      <c r="A35" s="166" t="s">
        <v>313</v>
      </c>
      <c r="B35" s="167">
        <v>1514.4295921682813</v>
      </c>
      <c r="C35" s="167">
        <v>1.856586255144026E-2</v>
      </c>
      <c r="D35" s="168">
        <v>9.8743505589646997E-3</v>
      </c>
      <c r="E35" s="169">
        <v>1.3563501849568435E-2</v>
      </c>
      <c r="H35" s="32"/>
      <c r="I35" s="155"/>
      <c r="L35" s="32"/>
      <c r="M35" s="155"/>
      <c r="P35" s="32"/>
      <c r="Q35" s="155"/>
      <c r="T35" s="32"/>
      <c r="U35" s="155"/>
      <c r="X35" s="32"/>
      <c r="Y35" s="155"/>
      <c r="AB35" s="32"/>
      <c r="AC35" s="155"/>
      <c r="AF35" s="32"/>
      <c r="AG35" s="155"/>
      <c r="AJ35" s="32"/>
      <c r="AK35" s="155"/>
      <c r="AN35" s="32"/>
      <c r="AO35" s="155"/>
      <c r="AR35" s="32"/>
      <c r="AS35" s="155"/>
      <c r="AV35" s="32"/>
      <c r="AW35" s="155"/>
      <c r="AZ35" s="32"/>
      <c r="BA35" s="155"/>
      <c r="BD35" s="32"/>
      <c r="BE35" s="155"/>
      <c r="BH35" s="32"/>
      <c r="BI35" s="155"/>
      <c r="BL35" s="32"/>
      <c r="BM35" s="155"/>
      <c r="BP35" s="32"/>
      <c r="BQ35" s="155"/>
      <c r="BT35" s="32"/>
      <c r="BU35" s="155"/>
      <c r="BX35" s="32"/>
      <c r="BY35" s="155"/>
      <c r="CB35" s="32"/>
      <c r="CC35" s="155"/>
      <c r="CF35" s="32"/>
      <c r="CG35" s="155"/>
      <c r="CJ35" s="32"/>
      <c r="CK35" s="155"/>
      <c r="CN35" s="32"/>
      <c r="CO35" s="155"/>
      <c r="CR35" s="32"/>
      <c r="CS35" s="155"/>
      <c r="CV35" s="32"/>
      <c r="CW35" s="155"/>
      <c r="CZ35" s="32"/>
      <c r="DA35" s="155"/>
      <c r="DD35" s="32"/>
      <c r="DE35" s="155"/>
      <c r="DH35" s="32"/>
      <c r="DI35" s="155"/>
      <c r="DL35" s="32"/>
      <c r="DM35" s="155"/>
      <c r="DP35" s="32"/>
      <c r="DQ35" s="155"/>
      <c r="DT35" s="32"/>
      <c r="DU35" s="155"/>
      <c r="DX35" s="32"/>
      <c r="DY35" s="155"/>
      <c r="EB35" s="32"/>
      <c r="EC35" s="155"/>
      <c r="EF35" s="32"/>
      <c r="EG35" s="155"/>
      <c r="EJ35" s="32"/>
      <c r="EK35" s="155"/>
      <c r="EN35" s="32"/>
      <c r="EO35" s="155"/>
      <c r="ER35" s="32"/>
      <c r="ES35" s="155"/>
      <c r="EV35" s="32"/>
      <c r="EW35" s="155"/>
      <c r="EZ35" s="32"/>
      <c r="FA35" s="155"/>
      <c r="FD35" s="32"/>
      <c r="FE35" s="155"/>
      <c r="FH35" s="32"/>
      <c r="FI35" s="155"/>
      <c r="FL35" s="32"/>
      <c r="FM35" s="155"/>
      <c r="FP35" s="32"/>
      <c r="FQ35" s="155"/>
      <c r="FT35" s="32"/>
      <c r="FU35" s="155"/>
      <c r="FX35" s="32"/>
      <c r="FY35" s="155"/>
      <c r="GB35" s="32"/>
      <c r="GC35" s="155"/>
      <c r="GF35" s="32"/>
      <c r="GG35" s="155"/>
      <c r="GJ35" s="32"/>
      <c r="GK35" s="155"/>
      <c r="GN35" s="32"/>
      <c r="GO35" s="155"/>
      <c r="GR35" s="32"/>
      <c r="GS35" s="155"/>
      <c r="GV35" s="32"/>
      <c r="GW35" s="155"/>
      <c r="GZ35" s="32"/>
      <c r="HA35" s="155"/>
      <c r="HD35" s="32"/>
      <c r="HE35" s="155"/>
      <c r="HH35" s="32"/>
      <c r="HI35" s="155"/>
      <c r="HL35" s="32"/>
      <c r="HM35" s="155"/>
      <c r="HP35" s="32"/>
      <c r="HQ35" s="155"/>
      <c r="HT35" s="32"/>
      <c r="HU35" s="155"/>
      <c r="HX35" s="32"/>
      <c r="HY35" s="155"/>
      <c r="IB35" s="32"/>
      <c r="IC35" s="155"/>
      <c r="IF35" s="32"/>
      <c r="IG35" s="155"/>
      <c r="IJ35" s="32"/>
      <c r="IK35" s="155"/>
      <c r="IN35" s="32"/>
    </row>
    <row r="36" spans="1:248" ht="15" customHeight="1" x14ac:dyDescent="0.25">
      <c r="A36" s="170" t="s">
        <v>314</v>
      </c>
      <c r="B36" s="171">
        <v>111654.76356804327</v>
      </c>
      <c r="C36" s="172">
        <v>1.3894032949875068</v>
      </c>
      <c r="D36" s="173">
        <v>0.72800893666548827</v>
      </c>
      <c r="E36" s="173">
        <v>1</v>
      </c>
    </row>
    <row r="37" spans="1:248" ht="15" customHeight="1" x14ac:dyDescent="0.25">
      <c r="A37" s="152" t="s">
        <v>315</v>
      </c>
      <c r="B37" s="78"/>
      <c r="C37" s="78"/>
      <c r="D37" s="162"/>
    </row>
    <row r="38" spans="1:248" ht="15" customHeight="1" x14ac:dyDescent="0.25">
      <c r="A38" s="155" t="s">
        <v>184</v>
      </c>
      <c r="B38" s="80">
        <v>10265.120000000001</v>
      </c>
      <c r="C38" s="80">
        <v>0.12584329306532949</v>
      </c>
      <c r="D38" s="157">
        <v>6.69304099272887E-2</v>
      </c>
    </row>
    <row r="39" spans="1:248" ht="15" customHeight="1" x14ac:dyDescent="0.25">
      <c r="A39" s="155" t="s">
        <v>316</v>
      </c>
      <c r="B39" s="80">
        <v>4848.778666666667</v>
      </c>
      <c r="C39" s="80">
        <v>5.9442683062472808E-2</v>
      </c>
      <c r="D39" s="157">
        <v>3.1614900147946871E-2</v>
      </c>
    </row>
    <row r="40" spans="1:248" ht="15" customHeight="1" x14ac:dyDescent="0.25">
      <c r="A40" s="155" t="s">
        <v>317</v>
      </c>
      <c r="B40" s="80">
        <v>800</v>
      </c>
      <c r="C40" s="80">
        <v>9.8074483739365517E-3</v>
      </c>
      <c r="D40" s="157">
        <v>5.2161424261802066E-3</v>
      </c>
    </row>
    <row r="41" spans="1:248" ht="15" customHeight="1" x14ac:dyDescent="0.25">
      <c r="A41" s="155" t="s">
        <v>318</v>
      </c>
      <c r="B41" s="80">
        <v>4660.6970000000001</v>
      </c>
      <c r="C41" s="80">
        <v>5.7136931517576213E-2</v>
      </c>
      <c r="D41" s="157">
        <v>3.0388574196588514E-2</v>
      </c>
    </row>
    <row r="42" spans="1:248" ht="15" customHeight="1" x14ac:dyDescent="0.25">
      <c r="A42" s="158" t="s">
        <v>319</v>
      </c>
      <c r="B42" s="159">
        <v>20574.595666666668</v>
      </c>
      <c r="C42" s="159">
        <v>0.25223035601931504</v>
      </c>
      <c r="D42" s="160">
        <v>0.1341500266980043</v>
      </c>
      <c r="G42" s="155"/>
      <c r="K42" s="155"/>
      <c r="O42" s="155"/>
      <c r="S42" s="155"/>
      <c r="W42" s="155"/>
      <c r="AA42" s="155"/>
      <c r="AE42" s="155"/>
      <c r="AI42" s="155"/>
      <c r="AM42" s="155"/>
      <c r="AQ42" s="155"/>
      <c r="AU42" s="155"/>
      <c r="AY42" s="155"/>
      <c r="BC42" s="155"/>
      <c r="BG42" s="155"/>
      <c r="BK42" s="155"/>
      <c r="BO42" s="155"/>
      <c r="BS42" s="155"/>
      <c r="BW42" s="155"/>
      <c r="CA42" s="155"/>
      <c r="CE42" s="155"/>
      <c r="CI42" s="155"/>
      <c r="CM42" s="155"/>
      <c r="CQ42" s="155"/>
      <c r="CU42" s="155"/>
      <c r="CY42" s="155"/>
      <c r="DC42" s="155"/>
      <c r="DG42" s="155"/>
      <c r="DK42" s="155"/>
      <c r="DO42" s="155"/>
      <c r="DS42" s="155"/>
      <c r="DW42" s="155"/>
      <c r="EA42" s="155"/>
      <c r="EE42" s="155"/>
      <c r="EI42" s="155"/>
      <c r="EM42" s="155"/>
      <c r="EQ42" s="155"/>
      <c r="EU42" s="155"/>
      <c r="EY42" s="155"/>
      <c r="FC42" s="155"/>
      <c r="FG42" s="155"/>
      <c r="FK42" s="155"/>
      <c r="FO42" s="155"/>
      <c r="FS42" s="155"/>
      <c r="FW42" s="155"/>
      <c r="GA42" s="155"/>
      <c r="GE42" s="155"/>
      <c r="GI42" s="155"/>
      <c r="GM42" s="155"/>
      <c r="GQ42" s="155"/>
      <c r="GU42" s="155"/>
      <c r="GY42" s="155"/>
      <c r="HC42" s="155"/>
      <c r="HG42" s="155"/>
      <c r="HK42" s="155"/>
      <c r="HO42" s="155"/>
      <c r="HS42" s="155"/>
      <c r="HW42" s="155"/>
      <c r="IA42" s="155"/>
      <c r="IE42" s="155"/>
      <c r="II42" s="155"/>
    </row>
    <row r="43" spans="1:248" s="130" customFormat="1" ht="15" customHeight="1" x14ac:dyDescent="0.25">
      <c r="A43" s="152" t="s">
        <v>320</v>
      </c>
      <c r="B43" s="78"/>
      <c r="C43" s="78"/>
      <c r="D43" s="162"/>
    </row>
    <row r="44" spans="1:248" ht="15" customHeight="1" x14ac:dyDescent="0.25">
      <c r="A44" s="174" t="s">
        <v>433</v>
      </c>
      <c r="B44" s="164">
        <v>6600</v>
      </c>
      <c r="C44" s="164">
        <v>8.0911449084976564E-2</v>
      </c>
      <c r="D44" s="175">
        <v>4.3033175015986705E-2</v>
      </c>
      <c r="E44" s="157"/>
    </row>
    <row r="45" spans="1:248" ht="15" customHeight="1" x14ac:dyDescent="0.25">
      <c r="A45" s="163" t="s">
        <v>192</v>
      </c>
      <c r="B45" s="164">
        <v>0</v>
      </c>
      <c r="C45" s="164">
        <v>0</v>
      </c>
      <c r="D45" s="165">
        <v>0</v>
      </c>
    </row>
    <row r="46" spans="1:248" ht="15" customHeight="1" x14ac:dyDescent="0.25">
      <c r="A46" s="163" t="s">
        <v>193</v>
      </c>
      <c r="B46" s="80">
        <v>503.53649999999993</v>
      </c>
      <c r="C46" s="164">
        <v>6.1730102851783779E-3</v>
      </c>
      <c r="D46" s="165">
        <v>3.2831476259753615E-3</v>
      </c>
    </row>
    <row r="47" spans="1:248" s="176" customFormat="1" ht="15" customHeight="1" x14ac:dyDescent="0.25">
      <c r="A47" s="158" t="s">
        <v>326</v>
      </c>
      <c r="B47" s="159">
        <v>7103.5365000000002</v>
      </c>
      <c r="C47" s="159">
        <v>8.7084459370154937E-2</v>
      </c>
      <c r="D47" s="160">
        <v>4.6316322641962067E-2</v>
      </c>
      <c r="H47" s="177"/>
      <c r="I47" s="178"/>
      <c r="L47" s="177"/>
      <c r="M47" s="178"/>
      <c r="P47" s="177"/>
      <c r="Q47" s="178"/>
      <c r="T47" s="177"/>
      <c r="U47" s="178"/>
      <c r="X47" s="177"/>
      <c r="Y47" s="178"/>
      <c r="AB47" s="177"/>
      <c r="AC47" s="178"/>
      <c r="AF47" s="177"/>
      <c r="AG47" s="178"/>
      <c r="AJ47" s="177"/>
      <c r="AK47" s="178"/>
      <c r="AN47" s="177"/>
      <c r="AO47" s="178"/>
      <c r="AR47" s="177"/>
      <c r="AS47" s="178"/>
      <c r="AV47" s="177"/>
      <c r="AW47" s="178"/>
      <c r="AZ47" s="177"/>
      <c r="BA47" s="178"/>
      <c r="BD47" s="177"/>
      <c r="BE47" s="178"/>
      <c r="BH47" s="177"/>
      <c r="BI47" s="178"/>
      <c r="BL47" s="177"/>
      <c r="BM47" s="178"/>
      <c r="BP47" s="177"/>
      <c r="BQ47" s="178"/>
      <c r="BT47" s="177"/>
      <c r="BU47" s="178"/>
      <c r="BX47" s="177"/>
      <c r="BY47" s="178"/>
      <c r="CB47" s="177"/>
      <c r="CC47" s="178"/>
      <c r="CF47" s="177"/>
      <c r="CG47" s="178"/>
      <c r="CJ47" s="177"/>
      <c r="CK47" s="178"/>
      <c r="CN47" s="177"/>
      <c r="CO47" s="178"/>
      <c r="CR47" s="177"/>
      <c r="CS47" s="178"/>
      <c r="CV47" s="177"/>
      <c r="CW47" s="178"/>
      <c r="CZ47" s="177"/>
      <c r="DA47" s="178"/>
      <c r="DD47" s="177"/>
      <c r="DE47" s="178"/>
      <c r="DH47" s="177"/>
      <c r="DI47" s="178"/>
      <c r="DL47" s="177"/>
      <c r="DM47" s="178"/>
      <c r="DP47" s="177"/>
      <c r="DQ47" s="178"/>
      <c r="DT47" s="177"/>
      <c r="DU47" s="178"/>
      <c r="DX47" s="177"/>
      <c r="DY47" s="178"/>
      <c r="EB47" s="177"/>
      <c r="EC47" s="178"/>
      <c r="EF47" s="177"/>
      <c r="EG47" s="178"/>
      <c r="EJ47" s="177"/>
      <c r="EK47" s="178"/>
      <c r="EN47" s="177"/>
      <c r="EO47" s="178"/>
      <c r="ER47" s="177"/>
      <c r="ES47" s="178"/>
      <c r="EV47" s="177"/>
      <c r="EW47" s="178"/>
      <c r="EZ47" s="177"/>
      <c r="FA47" s="178"/>
      <c r="FD47" s="177"/>
      <c r="FE47" s="178"/>
      <c r="FH47" s="177"/>
      <c r="FI47" s="178"/>
      <c r="FL47" s="177"/>
      <c r="FM47" s="178"/>
      <c r="FP47" s="177"/>
      <c r="FQ47" s="178"/>
      <c r="FT47" s="177"/>
      <c r="FU47" s="178"/>
      <c r="FX47" s="177"/>
      <c r="FY47" s="178"/>
      <c r="GB47" s="177"/>
      <c r="GC47" s="178"/>
      <c r="GF47" s="177"/>
      <c r="GG47" s="178"/>
      <c r="GJ47" s="177"/>
      <c r="GK47" s="178"/>
      <c r="GN47" s="177"/>
      <c r="GO47" s="178"/>
      <c r="GR47" s="177"/>
      <c r="GS47" s="178"/>
      <c r="GV47" s="177"/>
      <c r="GW47" s="178"/>
      <c r="GZ47" s="177"/>
      <c r="HA47" s="178"/>
      <c r="HD47" s="177"/>
      <c r="HE47" s="178"/>
      <c r="HH47" s="177"/>
      <c r="HI47" s="178"/>
      <c r="HL47" s="177"/>
      <c r="HM47" s="178"/>
      <c r="HP47" s="177"/>
      <c r="HQ47" s="178"/>
      <c r="HT47" s="177"/>
      <c r="HU47" s="178"/>
      <c r="HX47" s="177"/>
      <c r="HY47" s="178"/>
      <c r="IB47" s="177"/>
      <c r="IC47" s="178"/>
      <c r="IF47" s="177"/>
      <c r="IG47" s="178"/>
      <c r="IJ47" s="177"/>
      <c r="IK47" s="178"/>
      <c r="IN47" s="177"/>
    </row>
    <row r="48" spans="1:248" s="130" customFormat="1" ht="15" customHeight="1" x14ac:dyDescent="0.25">
      <c r="A48" s="170" t="s">
        <v>327</v>
      </c>
      <c r="B48" s="171">
        <v>27678.13216666667</v>
      </c>
      <c r="C48" s="171">
        <v>0.33931481538946995</v>
      </c>
      <c r="D48" s="193">
        <v>0.18046634933996636</v>
      </c>
    </row>
    <row r="49" spans="1:4" ht="15" customHeight="1" x14ac:dyDescent="0.25">
      <c r="A49" s="170" t="s">
        <v>328</v>
      </c>
      <c r="B49" s="171">
        <v>139332.89573470995</v>
      </c>
      <c r="C49" s="171">
        <v>1.7287181103769766</v>
      </c>
      <c r="D49" s="173">
        <v>0.90847528600545457</v>
      </c>
    </row>
    <row r="50" spans="1:4" ht="15" customHeight="1" x14ac:dyDescent="0.25">
      <c r="A50" s="152" t="s">
        <v>329</v>
      </c>
      <c r="B50" s="78"/>
      <c r="C50" s="78"/>
      <c r="D50" s="162"/>
    </row>
    <row r="51" spans="1:4" ht="15" customHeight="1" x14ac:dyDescent="0.25">
      <c r="A51" s="155" t="s">
        <v>197</v>
      </c>
      <c r="B51" s="164">
        <v>8877.1495279999981</v>
      </c>
      <c r="C51" s="164">
        <v>0.10882773212946903</v>
      </c>
      <c r="D51" s="165">
        <v>5.7880595345682982E-2</v>
      </c>
    </row>
    <row r="52" spans="1:4" ht="15" customHeight="1" x14ac:dyDescent="0.25">
      <c r="A52" s="155" t="s">
        <v>273</v>
      </c>
      <c r="B52" s="80">
        <v>5160</v>
      </c>
      <c r="C52" s="164">
        <v>6.3258042011890767E-2</v>
      </c>
      <c r="D52" s="165">
        <v>3.3644118648862333E-2</v>
      </c>
    </row>
    <row r="53" spans="1:4" ht="15" customHeight="1" x14ac:dyDescent="0.25">
      <c r="A53" s="158" t="s">
        <v>330</v>
      </c>
      <c r="B53" s="159">
        <v>14037.149527999998</v>
      </c>
      <c r="C53" s="159">
        <v>0.17208577414135978</v>
      </c>
      <c r="D53" s="160">
        <v>9.1524713994545315E-2</v>
      </c>
    </row>
    <row r="54" spans="1:4" ht="15" customHeight="1" thickBot="1" x14ac:dyDescent="0.3">
      <c r="A54" s="131" t="s">
        <v>331</v>
      </c>
      <c r="B54" s="180">
        <v>153370.04526270996</v>
      </c>
      <c r="C54" s="181">
        <v>1.9008038845183364</v>
      </c>
      <c r="D54" s="182">
        <v>0.99999999999999989</v>
      </c>
    </row>
    <row r="55" spans="1:4" ht="15" customHeight="1" x14ac:dyDescent="0.25">
      <c r="A55" s="183" t="s">
        <v>275</v>
      </c>
      <c r="B55" s="183"/>
      <c r="C55" s="183"/>
      <c r="D55" s="183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I14" sqref="I14"/>
    </sheetView>
  </sheetViews>
  <sheetFormatPr defaultColWidth="13.140625" defaultRowHeight="15" customHeight="1" x14ac:dyDescent="0.25"/>
  <cols>
    <col min="1" max="1" width="58.42578125" style="196" bestFit="1" customWidth="1"/>
    <col min="2" max="2" width="14.140625" style="196" customWidth="1"/>
    <col min="3" max="3" width="9.85546875" style="196" customWidth="1"/>
    <col min="4" max="4" width="13.7109375" style="196" bestFit="1" customWidth="1"/>
    <col min="5" max="5" width="14.85546875" style="196" bestFit="1" customWidth="1"/>
    <col min="6" max="256" width="13.140625" style="196"/>
    <col min="257" max="257" width="58.42578125" style="196" bestFit="1" customWidth="1"/>
    <col min="258" max="258" width="14.140625" style="196" customWidth="1"/>
    <col min="259" max="259" width="9.85546875" style="196" customWidth="1"/>
    <col min="260" max="260" width="13.7109375" style="196" bestFit="1" customWidth="1"/>
    <col min="261" max="261" width="14.85546875" style="196" bestFit="1" customWidth="1"/>
    <col min="262" max="512" width="13.140625" style="196"/>
    <col min="513" max="513" width="58.42578125" style="196" bestFit="1" customWidth="1"/>
    <col min="514" max="514" width="14.140625" style="196" customWidth="1"/>
    <col min="515" max="515" width="9.85546875" style="196" customWidth="1"/>
    <col min="516" max="516" width="13.7109375" style="196" bestFit="1" customWidth="1"/>
    <col min="517" max="517" width="14.85546875" style="196" bestFit="1" customWidth="1"/>
    <col min="518" max="768" width="13.140625" style="196"/>
    <col min="769" max="769" width="58.42578125" style="196" bestFit="1" customWidth="1"/>
    <col min="770" max="770" width="14.140625" style="196" customWidth="1"/>
    <col min="771" max="771" width="9.85546875" style="196" customWidth="1"/>
    <col min="772" max="772" width="13.7109375" style="196" bestFit="1" customWidth="1"/>
    <col min="773" max="773" width="14.85546875" style="196" bestFit="1" customWidth="1"/>
    <col min="774" max="1024" width="13.140625" style="196"/>
    <col min="1025" max="1025" width="58.42578125" style="196" bestFit="1" customWidth="1"/>
    <col min="1026" max="1026" width="14.140625" style="196" customWidth="1"/>
    <col min="1027" max="1027" width="9.85546875" style="196" customWidth="1"/>
    <col min="1028" max="1028" width="13.7109375" style="196" bestFit="1" customWidth="1"/>
    <col min="1029" max="1029" width="14.85546875" style="196" bestFit="1" customWidth="1"/>
    <col min="1030" max="1280" width="13.140625" style="196"/>
    <col min="1281" max="1281" width="58.42578125" style="196" bestFit="1" customWidth="1"/>
    <col min="1282" max="1282" width="14.140625" style="196" customWidth="1"/>
    <col min="1283" max="1283" width="9.85546875" style="196" customWidth="1"/>
    <col min="1284" max="1284" width="13.7109375" style="196" bestFit="1" customWidth="1"/>
    <col min="1285" max="1285" width="14.85546875" style="196" bestFit="1" customWidth="1"/>
    <col min="1286" max="1536" width="13.140625" style="196"/>
    <col min="1537" max="1537" width="58.42578125" style="196" bestFit="1" customWidth="1"/>
    <col min="1538" max="1538" width="14.140625" style="196" customWidth="1"/>
    <col min="1539" max="1539" width="9.85546875" style="196" customWidth="1"/>
    <col min="1540" max="1540" width="13.7109375" style="196" bestFit="1" customWidth="1"/>
    <col min="1541" max="1541" width="14.85546875" style="196" bestFit="1" customWidth="1"/>
    <col min="1542" max="1792" width="13.140625" style="196"/>
    <col min="1793" max="1793" width="58.42578125" style="196" bestFit="1" customWidth="1"/>
    <col min="1794" max="1794" width="14.140625" style="196" customWidth="1"/>
    <col min="1795" max="1795" width="9.85546875" style="196" customWidth="1"/>
    <col min="1796" max="1796" width="13.7109375" style="196" bestFit="1" customWidth="1"/>
    <col min="1797" max="1797" width="14.85546875" style="196" bestFit="1" customWidth="1"/>
    <col min="1798" max="2048" width="13.140625" style="196"/>
    <col min="2049" max="2049" width="58.42578125" style="196" bestFit="1" customWidth="1"/>
    <col min="2050" max="2050" width="14.140625" style="196" customWidth="1"/>
    <col min="2051" max="2051" width="9.85546875" style="196" customWidth="1"/>
    <col min="2052" max="2052" width="13.7109375" style="196" bestFit="1" customWidth="1"/>
    <col min="2053" max="2053" width="14.85546875" style="196" bestFit="1" customWidth="1"/>
    <col min="2054" max="2304" width="13.140625" style="196"/>
    <col min="2305" max="2305" width="58.42578125" style="196" bestFit="1" customWidth="1"/>
    <col min="2306" max="2306" width="14.140625" style="196" customWidth="1"/>
    <col min="2307" max="2307" width="9.85546875" style="196" customWidth="1"/>
    <col min="2308" max="2308" width="13.7109375" style="196" bestFit="1" customWidth="1"/>
    <col min="2309" max="2309" width="14.85546875" style="196" bestFit="1" customWidth="1"/>
    <col min="2310" max="2560" width="13.140625" style="196"/>
    <col min="2561" max="2561" width="58.42578125" style="196" bestFit="1" customWidth="1"/>
    <col min="2562" max="2562" width="14.140625" style="196" customWidth="1"/>
    <col min="2563" max="2563" width="9.85546875" style="196" customWidth="1"/>
    <col min="2564" max="2564" width="13.7109375" style="196" bestFit="1" customWidth="1"/>
    <col min="2565" max="2565" width="14.85546875" style="196" bestFit="1" customWidth="1"/>
    <col min="2566" max="2816" width="13.140625" style="196"/>
    <col min="2817" max="2817" width="58.42578125" style="196" bestFit="1" customWidth="1"/>
    <col min="2818" max="2818" width="14.140625" style="196" customWidth="1"/>
    <col min="2819" max="2819" width="9.85546875" style="196" customWidth="1"/>
    <col min="2820" max="2820" width="13.7109375" style="196" bestFit="1" customWidth="1"/>
    <col min="2821" max="2821" width="14.85546875" style="196" bestFit="1" customWidth="1"/>
    <col min="2822" max="3072" width="13.140625" style="196"/>
    <col min="3073" max="3073" width="58.42578125" style="196" bestFit="1" customWidth="1"/>
    <col min="3074" max="3074" width="14.140625" style="196" customWidth="1"/>
    <col min="3075" max="3075" width="9.85546875" style="196" customWidth="1"/>
    <col min="3076" max="3076" width="13.7109375" style="196" bestFit="1" customWidth="1"/>
    <col min="3077" max="3077" width="14.85546875" style="196" bestFit="1" customWidth="1"/>
    <col min="3078" max="3328" width="13.140625" style="196"/>
    <col min="3329" max="3329" width="58.42578125" style="196" bestFit="1" customWidth="1"/>
    <col min="3330" max="3330" width="14.140625" style="196" customWidth="1"/>
    <col min="3331" max="3331" width="9.85546875" style="196" customWidth="1"/>
    <col min="3332" max="3332" width="13.7109375" style="196" bestFit="1" customWidth="1"/>
    <col min="3333" max="3333" width="14.85546875" style="196" bestFit="1" customWidth="1"/>
    <col min="3334" max="3584" width="13.140625" style="196"/>
    <col min="3585" max="3585" width="58.42578125" style="196" bestFit="1" customWidth="1"/>
    <col min="3586" max="3586" width="14.140625" style="196" customWidth="1"/>
    <col min="3587" max="3587" width="9.85546875" style="196" customWidth="1"/>
    <col min="3588" max="3588" width="13.7109375" style="196" bestFit="1" customWidth="1"/>
    <col min="3589" max="3589" width="14.85546875" style="196" bestFit="1" customWidth="1"/>
    <col min="3590" max="3840" width="13.140625" style="196"/>
    <col min="3841" max="3841" width="58.42578125" style="196" bestFit="1" customWidth="1"/>
    <col min="3842" max="3842" width="14.140625" style="196" customWidth="1"/>
    <col min="3843" max="3843" width="9.85546875" style="196" customWidth="1"/>
    <col min="3844" max="3844" width="13.7109375" style="196" bestFit="1" customWidth="1"/>
    <col min="3845" max="3845" width="14.85546875" style="196" bestFit="1" customWidth="1"/>
    <col min="3846" max="4096" width="13.140625" style="196"/>
    <col min="4097" max="4097" width="58.42578125" style="196" bestFit="1" customWidth="1"/>
    <col min="4098" max="4098" width="14.140625" style="196" customWidth="1"/>
    <col min="4099" max="4099" width="9.85546875" style="196" customWidth="1"/>
    <col min="4100" max="4100" width="13.7109375" style="196" bestFit="1" customWidth="1"/>
    <col min="4101" max="4101" width="14.85546875" style="196" bestFit="1" customWidth="1"/>
    <col min="4102" max="4352" width="13.140625" style="196"/>
    <col min="4353" max="4353" width="58.42578125" style="196" bestFit="1" customWidth="1"/>
    <col min="4354" max="4354" width="14.140625" style="196" customWidth="1"/>
    <col min="4355" max="4355" width="9.85546875" style="196" customWidth="1"/>
    <col min="4356" max="4356" width="13.7109375" style="196" bestFit="1" customWidth="1"/>
    <col min="4357" max="4357" width="14.85546875" style="196" bestFit="1" customWidth="1"/>
    <col min="4358" max="4608" width="13.140625" style="196"/>
    <col min="4609" max="4609" width="58.42578125" style="196" bestFit="1" customWidth="1"/>
    <col min="4610" max="4610" width="14.140625" style="196" customWidth="1"/>
    <col min="4611" max="4611" width="9.85546875" style="196" customWidth="1"/>
    <col min="4612" max="4612" width="13.7109375" style="196" bestFit="1" customWidth="1"/>
    <col min="4613" max="4613" width="14.85546875" style="196" bestFit="1" customWidth="1"/>
    <col min="4614" max="4864" width="13.140625" style="196"/>
    <col min="4865" max="4865" width="58.42578125" style="196" bestFit="1" customWidth="1"/>
    <col min="4866" max="4866" width="14.140625" style="196" customWidth="1"/>
    <col min="4867" max="4867" width="9.85546875" style="196" customWidth="1"/>
    <col min="4868" max="4868" width="13.7109375" style="196" bestFit="1" customWidth="1"/>
    <col min="4869" max="4869" width="14.85546875" style="196" bestFit="1" customWidth="1"/>
    <col min="4870" max="5120" width="13.140625" style="196"/>
    <col min="5121" max="5121" width="58.42578125" style="196" bestFit="1" customWidth="1"/>
    <col min="5122" max="5122" width="14.140625" style="196" customWidth="1"/>
    <col min="5123" max="5123" width="9.85546875" style="196" customWidth="1"/>
    <col min="5124" max="5124" width="13.7109375" style="196" bestFit="1" customWidth="1"/>
    <col min="5125" max="5125" width="14.85546875" style="196" bestFit="1" customWidth="1"/>
    <col min="5126" max="5376" width="13.140625" style="196"/>
    <col min="5377" max="5377" width="58.42578125" style="196" bestFit="1" customWidth="1"/>
    <col min="5378" max="5378" width="14.140625" style="196" customWidth="1"/>
    <col min="5379" max="5379" width="9.85546875" style="196" customWidth="1"/>
    <col min="5380" max="5380" width="13.7109375" style="196" bestFit="1" customWidth="1"/>
    <col min="5381" max="5381" width="14.85546875" style="196" bestFit="1" customWidth="1"/>
    <col min="5382" max="5632" width="13.140625" style="196"/>
    <col min="5633" max="5633" width="58.42578125" style="196" bestFit="1" customWidth="1"/>
    <col min="5634" max="5634" width="14.140625" style="196" customWidth="1"/>
    <col min="5635" max="5635" width="9.85546875" style="196" customWidth="1"/>
    <col min="5636" max="5636" width="13.7109375" style="196" bestFit="1" customWidth="1"/>
    <col min="5637" max="5637" width="14.85546875" style="196" bestFit="1" customWidth="1"/>
    <col min="5638" max="5888" width="13.140625" style="196"/>
    <col min="5889" max="5889" width="58.42578125" style="196" bestFit="1" customWidth="1"/>
    <col min="5890" max="5890" width="14.140625" style="196" customWidth="1"/>
    <col min="5891" max="5891" width="9.85546875" style="196" customWidth="1"/>
    <col min="5892" max="5892" width="13.7109375" style="196" bestFit="1" customWidth="1"/>
    <col min="5893" max="5893" width="14.85546875" style="196" bestFit="1" customWidth="1"/>
    <col min="5894" max="6144" width="13.140625" style="196"/>
    <col min="6145" max="6145" width="58.42578125" style="196" bestFit="1" customWidth="1"/>
    <col min="6146" max="6146" width="14.140625" style="196" customWidth="1"/>
    <col min="6147" max="6147" width="9.85546875" style="196" customWidth="1"/>
    <col min="6148" max="6148" width="13.7109375" style="196" bestFit="1" customWidth="1"/>
    <col min="6149" max="6149" width="14.85546875" style="196" bestFit="1" customWidth="1"/>
    <col min="6150" max="6400" width="13.140625" style="196"/>
    <col min="6401" max="6401" width="58.42578125" style="196" bestFit="1" customWidth="1"/>
    <col min="6402" max="6402" width="14.140625" style="196" customWidth="1"/>
    <col min="6403" max="6403" width="9.85546875" style="196" customWidth="1"/>
    <col min="6404" max="6404" width="13.7109375" style="196" bestFit="1" customWidth="1"/>
    <col min="6405" max="6405" width="14.85546875" style="196" bestFit="1" customWidth="1"/>
    <col min="6406" max="6656" width="13.140625" style="196"/>
    <col min="6657" max="6657" width="58.42578125" style="196" bestFit="1" customWidth="1"/>
    <col min="6658" max="6658" width="14.140625" style="196" customWidth="1"/>
    <col min="6659" max="6659" width="9.85546875" style="196" customWidth="1"/>
    <col min="6660" max="6660" width="13.7109375" style="196" bestFit="1" customWidth="1"/>
    <col min="6661" max="6661" width="14.85546875" style="196" bestFit="1" customWidth="1"/>
    <col min="6662" max="6912" width="13.140625" style="196"/>
    <col min="6913" max="6913" width="58.42578125" style="196" bestFit="1" customWidth="1"/>
    <col min="6914" max="6914" width="14.140625" style="196" customWidth="1"/>
    <col min="6915" max="6915" width="9.85546875" style="196" customWidth="1"/>
    <col min="6916" max="6916" width="13.7109375" style="196" bestFit="1" customWidth="1"/>
    <col min="6917" max="6917" width="14.85546875" style="196" bestFit="1" customWidth="1"/>
    <col min="6918" max="7168" width="13.140625" style="196"/>
    <col min="7169" max="7169" width="58.42578125" style="196" bestFit="1" customWidth="1"/>
    <col min="7170" max="7170" width="14.140625" style="196" customWidth="1"/>
    <col min="7171" max="7171" width="9.85546875" style="196" customWidth="1"/>
    <col min="7172" max="7172" width="13.7109375" style="196" bestFit="1" customWidth="1"/>
    <col min="7173" max="7173" width="14.85546875" style="196" bestFit="1" customWidth="1"/>
    <col min="7174" max="7424" width="13.140625" style="196"/>
    <col min="7425" max="7425" width="58.42578125" style="196" bestFit="1" customWidth="1"/>
    <col min="7426" max="7426" width="14.140625" style="196" customWidth="1"/>
    <col min="7427" max="7427" width="9.85546875" style="196" customWidth="1"/>
    <col min="7428" max="7428" width="13.7109375" style="196" bestFit="1" customWidth="1"/>
    <col min="7429" max="7429" width="14.85546875" style="196" bestFit="1" customWidth="1"/>
    <col min="7430" max="7680" width="13.140625" style="196"/>
    <col min="7681" max="7681" width="58.42578125" style="196" bestFit="1" customWidth="1"/>
    <col min="7682" max="7682" width="14.140625" style="196" customWidth="1"/>
    <col min="7683" max="7683" width="9.85546875" style="196" customWidth="1"/>
    <col min="7684" max="7684" width="13.7109375" style="196" bestFit="1" customWidth="1"/>
    <col min="7685" max="7685" width="14.85546875" style="196" bestFit="1" customWidth="1"/>
    <col min="7686" max="7936" width="13.140625" style="196"/>
    <col min="7937" max="7937" width="58.42578125" style="196" bestFit="1" customWidth="1"/>
    <col min="7938" max="7938" width="14.140625" style="196" customWidth="1"/>
    <col min="7939" max="7939" width="9.85546875" style="196" customWidth="1"/>
    <col min="7940" max="7940" width="13.7109375" style="196" bestFit="1" customWidth="1"/>
    <col min="7941" max="7941" width="14.85546875" style="196" bestFit="1" customWidth="1"/>
    <col min="7942" max="8192" width="13.140625" style="196"/>
    <col min="8193" max="8193" width="58.42578125" style="196" bestFit="1" customWidth="1"/>
    <col min="8194" max="8194" width="14.140625" style="196" customWidth="1"/>
    <col min="8195" max="8195" width="9.85546875" style="196" customWidth="1"/>
    <col min="8196" max="8196" width="13.7109375" style="196" bestFit="1" customWidth="1"/>
    <col min="8197" max="8197" width="14.85546875" style="196" bestFit="1" customWidth="1"/>
    <col min="8198" max="8448" width="13.140625" style="196"/>
    <col min="8449" max="8449" width="58.42578125" style="196" bestFit="1" customWidth="1"/>
    <col min="8450" max="8450" width="14.140625" style="196" customWidth="1"/>
    <col min="8451" max="8451" width="9.85546875" style="196" customWidth="1"/>
    <col min="8452" max="8452" width="13.7109375" style="196" bestFit="1" customWidth="1"/>
    <col min="8453" max="8453" width="14.85546875" style="196" bestFit="1" customWidth="1"/>
    <col min="8454" max="8704" width="13.140625" style="196"/>
    <col min="8705" max="8705" width="58.42578125" style="196" bestFit="1" customWidth="1"/>
    <col min="8706" max="8706" width="14.140625" style="196" customWidth="1"/>
    <col min="8707" max="8707" width="9.85546875" style="196" customWidth="1"/>
    <col min="8708" max="8708" width="13.7109375" style="196" bestFit="1" customWidth="1"/>
    <col min="8709" max="8709" width="14.85546875" style="196" bestFit="1" customWidth="1"/>
    <col min="8710" max="8960" width="13.140625" style="196"/>
    <col min="8961" max="8961" width="58.42578125" style="196" bestFit="1" customWidth="1"/>
    <col min="8962" max="8962" width="14.140625" style="196" customWidth="1"/>
    <col min="8963" max="8963" width="9.85546875" style="196" customWidth="1"/>
    <col min="8964" max="8964" width="13.7109375" style="196" bestFit="1" customWidth="1"/>
    <col min="8965" max="8965" width="14.85546875" style="196" bestFit="1" customWidth="1"/>
    <col min="8966" max="9216" width="13.140625" style="196"/>
    <col min="9217" max="9217" width="58.42578125" style="196" bestFit="1" customWidth="1"/>
    <col min="9218" max="9218" width="14.140625" style="196" customWidth="1"/>
    <col min="9219" max="9219" width="9.85546875" style="196" customWidth="1"/>
    <col min="9220" max="9220" width="13.7109375" style="196" bestFit="1" customWidth="1"/>
    <col min="9221" max="9221" width="14.85546875" style="196" bestFit="1" customWidth="1"/>
    <col min="9222" max="9472" width="13.140625" style="196"/>
    <col min="9473" max="9473" width="58.42578125" style="196" bestFit="1" customWidth="1"/>
    <col min="9474" max="9474" width="14.140625" style="196" customWidth="1"/>
    <col min="9475" max="9475" width="9.85546875" style="196" customWidth="1"/>
    <col min="9476" max="9476" width="13.7109375" style="196" bestFit="1" customWidth="1"/>
    <col min="9477" max="9477" width="14.85546875" style="196" bestFit="1" customWidth="1"/>
    <col min="9478" max="9728" width="13.140625" style="196"/>
    <col min="9729" max="9729" width="58.42578125" style="196" bestFit="1" customWidth="1"/>
    <col min="9730" max="9730" width="14.140625" style="196" customWidth="1"/>
    <col min="9731" max="9731" width="9.85546875" style="196" customWidth="1"/>
    <col min="9732" max="9732" width="13.7109375" style="196" bestFit="1" customWidth="1"/>
    <col min="9733" max="9733" width="14.85546875" style="196" bestFit="1" customWidth="1"/>
    <col min="9734" max="9984" width="13.140625" style="196"/>
    <col min="9985" max="9985" width="58.42578125" style="196" bestFit="1" customWidth="1"/>
    <col min="9986" max="9986" width="14.140625" style="196" customWidth="1"/>
    <col min="9987" max="9987" width="9.85546875" style="196" customWidth="1"/>
    <col min="9988" max="9988" width="13.7109375" style="196" bestFit="1" customWidth="1"/>
    <col min="9989" max="9989" width="14.85546875" style="196" bestFit="1" customWidth="1"/>
    <col min="9990" max="10240" width="13.140625" style="196"/>
    <col min="10241" max="10241" width="58.42578125" style="196" bestFit="1" customWidth="1"/>
    <col min="10242" max="10242" width="14.140625" style="196" customWidth="1"/>
    <col min="10243" max="10243" width="9.85546875" style="196" customWidth="1"/>
    <col min="10244" max="10244" width="13.7109375" style="196" bestFit="1" customWidth="1"/>
    <col min="10245" max="10245" width="14.85546875" style="196" bestFit="1" customWidth="1"/>
    <col min="10246" max="10496" width="13.140625" style="196"/>
    <col min="10497" max="10497" width="58.42578125" style="196" bestFit="1" customWidth="1"/>
    <col min="10498" max="10498" width="14.140625" style="196" customWidth="1"/>
    <col min="10499" max="10499" width="9.85546875" style="196" customWidth="1"/>
    <col min="10500" max="10500" width="13.7109375" style="196" bestFit="1" customWidth="1"/>
    <col min="10501" max="10501" width="14.85546875" style="196" bestFit="1" customWidth="1"/>
    <col min="10502" max="10752" width="13.140625" style="196"/>
    <col min="10753" max="10753" width="58.42578125" style="196" bestFit="1" customWidth="1"/>
    <col min="10754" max="10754" width="14.140625" style="196" customWidth="1"/>
    <col min="10755" max="10755" width="9.85546875" style="196" customWidth="1"/>
    <col min="10756" max="10756" width="13.7109375" style="196" bestFit="1" customWidth="1"/>
    <col min="10757" max="10757" width="14.85546875" style="196" bestFit="1" customWidth="1"/>
    <col min="10758" max="11008" width="13.140625" style="196"/>
    <col min="11009" max="11009" width="58.42578125" style="196" bestFit="1" customWidth="1"/>
    <col min="11010" max="11010" width="14.140625" style="196" customWidth="1"/>
    <col min="11011" max="11011" width="9.85546875" style="196" customWidth="1"/>
    <col min="11012" max="11012" width="13.7109375" style="196" bestFit="1" customWidth="1"/>
    <col min="11013" max="11013" width="14.85546875" style="196" bestFit="1" customWidth="1"/>
    <col min="11014" max="11264" width="13.140625" style="196"/>
    <col min="11265" max="11265" width="58.42578125" style="196" bestFit="1" customWidth="1"/>
    <col min="11266" max="11266" width="14.140625" style="196" customWidth="1"/>
    <col min="11267" max="11267" width="9.85546875" style="196" customWidth="1"/>
    <col min="11268" max="11268" width="13.7109375" style="196" bestFit="1" customWidth="1"/>
    <col min="11269" max="11269" width="14.85546875" style="196" bestFit="1" customWidth="1"/>
    <col min="11270" max="11520" width="13.140625" style="196"/>
    <col min="11521" max="11521" width="58.42578125" style="196" bestFit="1" customWidth="1"/>
    <col min="11522" max="11522" width="14.140625" style="196" customWidth="1"/>
    <col min="11523" max="11523" width="9.85546875" style="196" customWidth="1"/>
    <col min="11524" max="11524" width="13.7109375" style="196" bestFit="1" customWidth="1"/>
    <col min="11525" max="11525" width="14.85546875" style="196" bestFit="1" customWidth="1"/>
    <col min="11526" max="11776" width="13.140625" style="196"/>
    <col min="11777" max="11777" width="58.42578125" style="196" bestFit="1" customWidth="1"/>
    <col min="11778" max="11778" width="14.140625" style="196" customWidth="1"/>
    <col min="11779" max="11779" width="9.85546875" style="196" customWidth="1"/>
    <col min="11780" max="11780" width="13.7109375" style="196" bestFit="1" customWidth="1"/>
    <col min="11781" max="11781" width="14.85546875" style="196" bestFit="1" customWidth="1"/>
    <col min="11782" max="12032" width="13.140625" style="196"/>
    <col min="12033" max="12033" width="58.42578125" style="196" bestFit="1" customWidth="1"/>
    <col min="12034" max="12034" width="14.140625" style="196" customWidth="1"/>
    <col min="12035" max="12035" width="9.85546875" style="196" customWidth="1"/>
    <col min="12036" max="12036" width="13.7109375" style="196" bestFit="1" customWidth="1"/>
    <col min="12037" max="12037" width="14.85546875" style="196" bestFit="1" customWidth="1"/>
    <col min="12038" max="12288" width="13.140625" style="196"/>
    <col min="12289" max="12289" width="58.42578125" style="196" bestFit="1" customWidth="1"/>
    <col min="12290" max="12290" width="14.140625" style="196" customWidth="1"/>
    <col min="12291" max="12291" width="9.85546875" style="196" customWidth="1"/>
    <col min="12292" max="12292" width="13.7109375" style="196" bestFit="1" customWidth="1"/>
    <col min="12293" max="12293" width="14.85546875" style="196" bestFit="1" customWidth="1"/>
    <col min="12294" max="12544" width="13.140625" style="196"/>
    <col min="12545" max="12545" width="58.42578125" style="196" bestFit="1" customWidth="1"/>
    <col min="12546" max="12546" width="14.140625" style="196" customWidth="1"/>
    <col min="12547" max="12547" width="9.85546875" style="196" customWidth="1"/>
    <col min="12548" max="12548" width="13.7109375" style="196" bestFit="1" customWidth="1"/>
    <col min="12549" max="12549" width="14.85546875" style="196" bestFit="1" customWidth="1"/>
    <col min="12550" max="12800" width="13.140625" style="196"/>
    <col min="12801" max="12801" width="58.42578125" style="196" bestFit="1" customWidth="1"/>
    <col min="12802" max="12802" width="14.140625" style="196" customWidth="1"/>
    <col min="12803" max="12803" width="9.85546875" style="196" customWidth="1"/>
    <col min="12804" max="12804" width="13.7109375" style="196" bestFit="1" customWidth="1"/>
    <col min="12805" max="12805" width="14.85546875" style="196" bestFit="1" customWidth="1"/>
    <col min="12806" max="13056" width="13.140625" style="196"/>
    <col min="13057" max="13057" width="58.42578125" style="196" bestFit="1" customWidth="1"/>
    <col min="13058" max="13058" width="14.140625" style="196" customWidth="1"/>
    <col min="13059" max="13059" width="9.85546875" style="196" customWidth="1"/>
    <col min="13060" max="13060" width="13.7109375" style="196" bestFit="1" customWidth="1"/>
    <col min="13061" max="13061" width="14.85546875" style="196" bestFit="1" customWidth="1"/>
    <col min="13062" max="13312" width="13.140625" style="196"/>
    <col min="13313" max="13313" width="58.42578125" style="196" bestFit="1" customWidth="1"/>
    <col min="13314" max="13314" width="14.140625" style="196" customWidth="1"/>
    <col min="13315" max="13315" width="9.85546875" style="196" customWidth="1"/>
    <col min="13316" max="13316" width="13.7109375" style="196" bestFit="1" customWidth="1"/>
    <col min="13317" max="13317" width="14.85546875" style="196" bestFit="1" customWidth="1"/>
    <col min="13318" max="13568" width="13.140625" style="196"/>
    <col min="13569" max="13569" width="58.42578125" style="196" bestFit="1" customWidth="1"/>
    <col min="13570" max="13570" width="14.140625" style="196" customWidth="1"/>
    <col min="13571" max="13571" width="9.85546875" style="196" customWidth="1"/>
    <col min="13572" max="13572" width="13.7109375" style="196" bestFit="1" customWidth="1"/>
    <col min="13573" max="13573" width="14.85546875" style="196" bestFit="1" customWidth="1"/>
    <col min="13574" max="13824" width="13.140625" style="196"/>
    <col min="13825" max="13825" width="58.42578125" style="196" bestFit="1" customWidth="1"/>
    <col min="13826" max="13826" width="14.140625" style="196" customWidth="1"/>
    <col min="13827" max="13827" width="9.85546875" style="196" customWidth="1"/>
    <col min="13828" max="13828" width="13.7109375" style="196" bestFit="1" customWidth="1"/>
    <col min="13829" max="13829" width="14.85546875" style="196" bestFit="1" customWidth="1"/>
    <col min="13830" max="14080" width="13.140625" style="196"/>
    <col min="14081" max="14081" width="58.42578125" style="196" bestFit="1" customWidth="1"/>
    <col min="14082" max="14082" width="14.140625" style="196" customWidth="1"/>
    <col min="14083" max="14083" width="9.85546875" style="196" customWidth="1"/>
    <col min="14084" max="14084" width="13.7109375" style="196" bestFit="1" customWidth="1"/>
    <col min="14085" max="14085" width="14.85546875" style="196" bestFit="1" customWidth="1"/>
    <col min="14086" max="14336" width="13.140625" style="196"/>
    <col min="14337" max="14337" width="58.42578125" style="196" bestFit="1" customWidth="1"/>
    <col min="14338" max="14338" width="14.140625" style="196" customWidth="1"/>
    <col min="14339" max="14339" width="9.85546875" style="196" customWidth="1"/>
    <col min="14340" max="14340" width="13.7109375" style="196" bestFit="1" customWidth="1"/>
    <col min="14341" max="14341" width="14.85546875" style="196" bestFit="1" customWidth="1"/>
    <col min="14342" max="14592" width="13.140625" style="196"/>
    <col min="14593" max="14593" width="58.42578125" style="196" bestFit="1" customWidth="1"/>
    <col min="14594" max="14594" width="14.140625" style="196" customWidth="1"/>
    <col min="14595" max="14595" width="9.85546875" style="196" customWidth="1"/>
    <col min="14596" max="14596" width="13.7109375" style="196" bestFit="1" customWidth="1"/>
    <col min="14597" max="14597" width="14.85546875" style="196" bestFit="1" customWidth="1"/>
    <col min="14598" max="14848" width="13.140625" style="196"/>
    <col min="14849" max="14849" width="58.42578125" style="196" bestFit="1" customWidth="1"/>
    <col min="14850" max="14850" width="14.140625" style="196" customWidth="1"/>
    <col min="14851" max="14851" width="9.85546875" style="196" customWidth="1"/>
    <col min="14852" max="14852" width="13.7109375" style="196" bestFit="1" customWidth="1"/>
    <col min="14853" max="14853" width="14.85546875" style="196" bestFit="1" customWidth="1"/>
    <col min="14854" max="15104" width="13.140625" style="196"/>
    <col min="15105" max="15105" width="58.42578125" style="196" bestFit="1" customWidth="1"/>
    <col min="15106" max="15106" width="14.140625" style="196" customWidth="1"/>
    <col min="15107" max="15107" width="9.85546875" style="196" customWidth="1"/>
    <col min="15108" max="15108" width="13.7109375" style="196" bestFit="1" customWidth="1"/>
    <col min="15109" max="15109" width="14.85546875" style="196" bestFit="1" customWidth="1"/>
    <col min="15110" max="15360" width="13.140625" style="196"/>
    <col min="15361" max="15361" width="58.42578125" style="196" bestFit="1" customWidth="1"/>
    <col min="15362" max="15362" width="14.140625" style="196" customWidth="1"/>
    <col min="15363" max="15363" width="9.85546875" style="196" customWidth="1"/>
    <col min="15364" max="15364" width="13.7109375" style="196" bestFit="1" customWidth="1"/>
    <col min="15365" max="15365" width="14.85546875" style="196" bestFit="1" customWidth="1"/>
    <col min="15366" max="15616" width="13.140625" style="196"/>
    <col min="15617" max="15617" width="58.42578125" style="196" bestFit="1" customWidth="1"/>
    <col min="15618" max="15618" width="14.140625" style="196" customWidth="1"/>
    <col min="15619" max="15619" width="9.85546875" style="196" customWidth="1"/>
    <col min="15620" max="15620" width="13.7109375" style="196" bestFit="1" customWidth="1"/>
    <col min="15621" max="15621" width="14.85546875" style="196" bestFit="1" customWidth="1"/>
    <col min="15622" max="15872" width="13.140625" style="196"/>
    <col min="15873" max="15873" width="58.42578125" style="196" bestFit="1" customWidth="1"/>
    <col min="15874" max="15874" width="14.140625" style="196" customWidth="1"/>
    <col min="15875" max="15875" width="9.85546875" style="196" customWidth="1"/>
    <col min="15876" max="15876" width="13.7109375" style="196" bestFit="1" customWidth="1"/>
    <col min="15877" max="15877" width="14.85546875" style="196" bestFit="1" customWidth="1"/>
    <col min="15878" max="16128" width="13.140625" style="196"/>
    <col min="16129" max="16129" width="58.42578125" style="196" bestFit="1" customWidth="1"/>
    <col min="16130" max="16130" width="14.140625" style="196" customWidth="1"/>
    <col min="16131" max="16131" width="9.85546875" style="196" customWidth="1"/>
    <col min="16132" max="16132" width="13.7109375" style="196" bestFit="1" customWidth="1"/>
    <col min="16133" max="16133" width="14.85546875" style="196" bestFit="1" customWidth="1"/>
    <col min="16134" max="16384" width="13.140625" style="196"/>
  </cols>
  <sheetData>
    <row r="1" spans="1:5" ht="15" customHeight="1" x14ac:dyDescent="0.25">
      <c r="A1" s="194" t="s">
        <v>140</v>
      </c>
      <c r="B1" s="194"/>
      <c r="C1" s="195"/>
      <c r="D1" s="195"/>
    </row>
    <row r="2" spans="1:5" ht="15" customHeight="1" x14ac:dyDescent="0.25">
      <c r="A2" s="194" t="s">
        <v>413</v>
      </c>
      <c r="B2" s="194"/>
      <c r="C2" s="195"/>
      <c r="D2" s="195"/>
    </row>
    <row r="3" spans="1:5" ht="15" customHeight="1" x14ac:dyDescent="0.25">
      <c r="A3" s="194" t="s">
        <v>414</v>
      </c>
      <c r="B3" s="194"/>
      <c r="C3" s="195"/>
      <c r="D3" s="195"/>
    </row>
    <row r="4" spans="1:5" ht="15" customHeight="1" x14ac:dyDescent="0.25">
      <c r="A4" s="197" t="s">
        <v>434</v>
      </c>
      <c r="B4" s="197"/>
      <c r="C4" s="197"/>
      <c r="D4" s="195"/>
    </row>
    <row r="5" spans="1:5" ht="15" customHeight="1" x14ac:dyDescent="0.25">
      <c r="A5" s="197" t="s">
        <v>435</v>
      </c>
      <c r="B5" s="197"/>
      <c r="C5" s="197"/>
      <c r="D5" s="195"/>
    </row>
    <row r="6" spans="1:5" ht="15" customHeight="1" x14ac:dyDescent="0.25">
      <c r="A6" s="198" t="s">
        <v>281</v>
      </c>
      <c r="B6" s="199" t="s">
        <v>148</v>
      </c>
      <c r="E6" s="200"/>
    </row>
    <row r="7" spans="1:5" ht="15" customHeight="1" thickBot="1" x14ac:dyDescent="0.3">
      <c r="A7" s="198" t="s">
        <v>417</v>
      </c>
      <c r="B7" s="201">
        <v>132</v>
      </c>
      <c r="C7" s="202" t="s">
        <v>418</v>
      </c>
      <c r="D7" s="195"/>
    </row>
    <row r="8" spans="1:5" ht="15" customHeight="1" x14ac:dyDescent="0.25">
      <c r="A8" s="203"/>
      <c r="B8" s="204" t="s">
        <v>283</v>
      </c>
      <c r="C8" s="205" t="s">
        <v>419</v>
      </c>
      <c r="D8" s="204" t="s">
        <v>285</v>
      </c>
      <c r="E8" s="204" t="s">
        <v>285</v>
      </c>
    </row>
    <row r="9" spans="1:5" ht="15" customHeight="1" x14ac:dyDescent="0.25">
      <c r="A9" s="206" t="s">
        <v>9</v>
      </c>
      <c r="B9" s="202" t="s">
        <v>420</v>
      </c>
      <c r="C9" s="207"/>
      <c r="D9" s="202" t="s">
        <v>421</v>
      </c>
      <c r="E9" s="202" t="s">
        <v>421</v>
      </c>
    </row>
    <row r="10" spans="1:5" ht="15" customHeight="1" thickBot="1" x14ac:dyDescent="0.3">
      <c r="A10" s="208"/>
      <c r="B10" s="209" t="s">
        <v>422</v>
      </c>
      <c r="C10" s="209" t="s">
        <v>422</v>
      </c>
      <c r="D10" s="209" t="s">
        <v>153</v>
      </c>
      <c r="E10" s="209" t="s">
        <v>289</v>
      </c>
    </row>
    <row r="11" spans="1:5" ht="15" customHeight="1" x14ac:dyDescent="0.25">
      <c r="A11" s="206" t="s">
        <v>290</v>
      </c>
      <c r="B11" s="206"/>
      <c r="C11" s="206"/>
      <c r="D11" s="206"/>
    </row>
    <row r="12" spans="1:5" ht="15" customHeight="1" x14ac:dyDescent="0.25">
      <c r="A12" s="210" t="s">
        <v>291</v>
      </c>
      <c r="B12" s="200">
        <v>17424</v>
      </c>
      <c r="C12" s="211">
        <v>0.2893150684931507</v>
      </c>
      <c r="D12" s="212">
        <v>0.14082597068765418</v>
      </c>
      <c r="E12" s="212">
        <v>0.22585544554457493</v>
      </c>
    </row>
    <row r="13" spans="1:5" ht="15" customHeight="1" x14ac:dyDescent="0.25">
      <c r="A13" s="210" t="s">
        <v>292</v>
      </c>
      <c r="B13" s="200">
        <v>435</v>
      </c>
      <c r="C13" s="211">
        <v>7.2229140722291406E-3</v>
      </c>
      <c r="D13" s="212">
        <v>3.5157998880354434E-3</v>
      </c>
      <c r="E13" s="212">
        <v>5.6386087472388713E-3</v>
      </c>
    </row>
    <row r="14" spans="1:5" ht="15" customHeight="1" x14ac:dyDescent="0.25">
      <c r="A14" s="210" t="s">
        <v>293</v>
      </c>
      <c r="B14" s="200">
        <v>0</v>
      </c>
      <c r="C14" s="211">
        <v>0</v>
      </c>
      <c r="D14" s="212">
        <v>0</v>
      </c>
      <c r="E14" s="212">
        <v>0</v>
      </c>
    </row>
    <row r="15" spans="1:5" ht="15" customHeight="1" x14ac:dyDescent="0.25">
      <c r="A15" s="210" t="s">
        <v>294</v>
      </c>
      <c r="B15" s="200">
        <v>0</v>
      </c>
      <c r="C15" s="211">
        <v>0</v>
      </c>
      <c r="D15" s="212">
        <v>0</v>
      </c>
      <c r="E15" s="212">
        <v>0</v>
      </c>
    </row>
    <row r="16" spans="1:5" ht="15" customHeight="1" x14ac:dyDescent="0.25">
      <c r="A16" s="210" t="s">
        <v>295</v>
      </c>
      <c r="B16" s="200">
        <v>0</v>
      </c>
      <c r="C16" s="211">
        <v>0</v>
      </c>
      <c r="D16" s="212">
        <v>0</v>
      </c>
      <c r="E16" s="212">
        <v>0</v>
      </c>
    </row>
    <row r="17" spans="1:5" ht="15" customHeight="1" x14ac:dyDescent="0.25">
      <c r="A17" s="210" t="s">
        <v>296</v>
      </c>
      <c r="B17" s="200">
        <v>4550</v>
      </c>
      <c r="C17" s="211">
        <v>7.5550020755500213E-2</v>
      </c>
      <c r="D17" s="212">
        <v>3.6774458598991422E-2</v>
      </c>
      <c r="E17" s="212">
        <v>5.8978551264222676E-2</v>
      </c>
    </row>
    <row r="18" spans="1:5" ht="15" customHeight="1" x14ac:dyDescent="0.25">
      <c r="A18" s="210" t="s">
        <v>297</v>
      </c>
      <c r="B18" s="200">
        <v>18934.199999999997</v>
      </c>
      <c r="C18" s="211">
        <v>0.3143910336239103</v>
      </c>
      <c r="D18" s="212">
        <v>0.15303185802308203</v>
      </c>
      <c r="E18" s="212">
        <v>0.24543113963671315</v>
      </c>
    </row>
    <row r="19" spans="1:5" ht="15" customHeight="1" x14ac:dyDescent="0.25">
      <c r="A19" s="210" t="s">
        <v>423</v>
      </c>
      <c r="B19" s="200">
        <v>348.72</v>
      </c>
      <c r="C19" s="211">
        <v>5.7902864259028654E-3</v>
      </c>
      <c r="D19" s="212">
        <v>2.818459165415448E-3</v>
      </c>
      <c r="E19" s="212">
        <v>4.5202198674416999E-3</v>
      </c>
    </row>
    <row r="20" spans="1:5" ht="15" customHeight="1" x14ac:dyDescent="0.25">
      <c r="A20" s="210" t="s">
        <v>299</v>
      </c>
      <c r="B20" s="200">
        <v>2009.8619999999996</v>
      </c>
      <c r="C20" s="211">
        <v>3.3372552926525523E-2</v>
      </c>
      <c r="D20" s="212">
        <v>1.6244304815095843E-2</v>
      </c>
      <c r="E20" s="212">
        <v>2.6052472307914968E-2</v>
      </c>
    </row>
    <row r="21" spans="1:5" ht="15" customHeight="1" x14ac:dyDescent="0.25">
      <c r="A21" s="210" t="s">
        <v>300</v>
      </c>
      <c r="B21" s="200">
        <v>5517.4134749999994</v>
      </c>
      <c r="C21" s="211">
        <v>9.1613341220423403E-2</v>
      </c>
      <c r="D21" s="212">
        <v>4.4593383167012057E-2</v>
      </c>
      <c r="E21" s="212">
        <v>7.1518473292571536E-2</v>
      </c>
    </row>
    <row r="22" spans="1:5" ht="15" customHeight="1" x14ac:dyDescent="0.25">
      <c r="A22" s="210" t="s">
        <v>301</v>
      </c>
      <c r="B22" s="200">
        <v>102.10000000000001</v>
      </c>
      <c r="C22" s="211">
        <v>1.6953092569530928E-3</v>
      </c>
      <c r="D22" s="212">
        <v>8.2520268636418113E-4</v>
      </c>
      <c r="E22" s="212">
        <v>1.3234527657312388E-3</v>
      </c>
    </row>
    <row r="23" spans="1:5" ht="15" customHeight="1" x14ac:dyDescent="0.25">
      <c r="A23" s="210" t="s">
        <v>424</v>
      </c>
      <c r="B23" s="200">
        <v>1813.88</v>
      </c>
      <c r="C23" s="211">
        <v>3.764798671647987E-2</v>
      </c>
      <c r="D23" s="212">
        <v>1.4660319772206276E-2</v>
      </c>
      <c r="E23" s="212">
        <v>2.3512091113658953E-2</v>
      </c>
    </row>
    <row r="24" spans="1:5" ht="15" customHeight="1" x14ac:dyDescent="0.25">
      <c r="A24" s="210" t="s">
        <v>425</v>
      </c>
      <c r="B24" s="200">
        <v>4818</v>
      </c>
      <c r="C24" s="211">
        <v>0.1</v>
      </c>
      <c r="D24" s="212">
        <v>3.8940514621964982E-2</v>
      </c>
      <c r="E24" s="212">
        <v>6.245245274528019E-2</v>
      </c>
    </row>
    <row r="25" spans="1:5" ht="15" customHeight="1" x14ac:dyDescent="0.25">
      <c r="A25" s="210" t="s">
        <v>304</v>
      </c>
      <c r="B25" s="200">
        <v>5880</v>
      </c>
      <c r="C25" s="211">
        <v>0.12204234122042341</v>
      </c>
      <c r="D25" s="212">
        <v>4.7523915727927371E-2</v>
      </c>
      <c r="E25" s="212">
        <v>7.6218435479918537E-2</v>
      </c>
    </row>
    <row r="26" spans="1:5" ht="15" customHeight="1" x14ac:dyDescent="0.25">
      <c r="A26" s="210" t="s">
        <v>305</v>
      </c>
      <c r="B26" s="200">
        <v>2172</v>
      </c>
      <c r="C26" s="211">
        <v>3.6064757160647574E-2</v>
      </c>
      <c r="D26" s="212">
        <v>1.7554752544397662E-2</v>
      </c>
      <c r="E26" s="212">
        <v>2.8154156779316847E-2</v>
      </c>
    </row>
    <row r="27" spans="1:5" ht="15" customHeight="1" x14ac:dyDescent="0.25">
      <c r="A27" s="210" t="s">
        <v>306</v>
      </c>
      <c r="B27" s="200">
        <v>1442.991</v>
      </c>
      <c r="C27" s="211">
        <v>2.3960000000000002E-2</v>
      </c>
      <c r="D27" s="212">
        <v>1.1662684129278511E-2</v>
      </c>
      <c r="E27" s="212">
        <v>1.8704509597211417E-2</v>
      </c>
    </row>
    <row r="28" spans="1:5" ht="15" customHeight="1" x14ac:dyDescent="0.25">
      <c r="A28" s="210" t="s">
        <v>307</v>
      </c>
      <c r="B28" s="200">
        <v>4234.8630000000003</v>
      </c>
      <c r="C28" s="211">
        <v>7.0317359900373605E-2</v>
      </c>
      <c r="D28" s="212">
        <v>3.4227427267230902E-2</v>
      </c>
      <c r="E28" s="212">
        <v>5.4893644954386783E-2</v>
      </c>
    </row>
    <row r="29" spans="1:5" s="213" customFormat="1" ht="15" customHeight="1" x14ac:dyDescent="0.25">
      <c r="A29" s="210" t="s">
        <v>308</v>
      </c>
      <c r="B29" s="200">
        <v>2704.2</v>
      </c>
      <c r="C29" s="211">
        <v>4.4901618929016195E-2</v>
      </c>
      <c r="D29" s="212">
        <v>2.1856151855690679E-2</v>
      </c>
      <c r="E29" s="212">
        <v>3.5052702929387024E-2</v>
      </c>
    </row>
    <row r="30" spans="1:5" ht="15" customHeight="1" x14ac:dyDescent="0.25">
      <c r="A30" s="210" t="s">
        <v>309</v>
      </c>
      <c r="B30" s="200">
        <v>0</v>
      </c>
      <c r="C30" s="211">
        <v>0</v>
      </c>
      <c r="D30" s="212">
        <v>0</v>
      </c>
      <c r="E30" s="212">
        <v>0</v>
      </c>
    </row>
    <row r="31" spans="1:5" ht="15" customHeight="1" x14ac:dyDescent="0.25">
      <c r="A31" s="210" t="s">
        <v>310</v>
      </c>
      <c r="B31" s="200">
        <v>3619.3614737500002</v>
      </c>
      <c r="C31" s="211">
        <v>6.0097326255707767E-2</v>
      </c>
      <c r="D31" s="212">
        <v>2.9252760147517352E-2</v>
      </c>
      <c r="E31" s="212">
        <v>4.6915317851278449E-2</v>
      </c>
    </row>
    <row r="32" spans="1:5" ht="15" customHeight="1" x14ac:dyDescent="0.25">
      <c r="A32" s="214" t="s">
        <v>311</v>
      </c>
      <c r="B32" s="215">
        <v>76006.590948750003</v>
      </c>
      <c r="C32" s="215">
        <v>1.3139819169572438</v>
      </c>
      <c r="D32" s="216">
        <v>0.61430796309786428</v>
      </c>
      <c r="E32" s="217">
        <v>0.98522167487684742</v>
      </c>
    </row>
    <row r="33" spans="1:251" ht="15" customHeight="1" x14ac:dyDescent="0.25">
      <c r="A33" s="206" t="s">
        <v>312</v>
      </c>
      <c r="B33" s="198"/>
      <c r="C33" s="198"/>
      <c r="D33" s="218"/>
    </row>
    <row r="34" spans="1:251" ht="15" customHeight="1" x14ac:dyDescent="0.25">
      <c r="A34" s="210" t="s">
        <v>180</v>
      </c>
      <c r="B34" s="200">
        <v>1140.09886423125</v>
      </c>
      <c r="C34" s="200">
        <v>1.8930657770547948E-2</v>
      </c>
      <c r="D34" s="212">
        <v>9.2146194464679653E-3</v>
      </c>
      <c r="E34" s="212">
        <v>1.477832512315271E-2</v>
      </c>
    </row>
    <row r="35" spans="1:251" ht="15" customHeight="1" x14ac:dyDescent="0.25">
      <c r="A35" s="219" t="s">
        <v>313</v>
      </c>
      <c r="B35" s="220">
        <v>1140.09886423125</v>
      </c>
      <c r="C35" s="220">
        <v>1.8930657770547948E-2</v>
      </c>
      <c r="D35" s="221">
        <v>9.2146194464679653E-3</v>
      </c>
      <c r="E35" s="222">
        <v>1.477832512315271E-2</v>
      </c>
      <c r="G35" s="223"/>
      <c r="H35" s="210"/>
      <c r="K35" s="223"/>
      <c r="L35" s="210"/>
      <c r="O35" s="223"/>
      <c r="P35" s="210"/>
      <c r="S35" s="223"/>
      <c r="T35" s="210"/>
      <c r="W35" s="223"/>
      <c r="X35" s="210"/>
      <c r="AA35" s="223"/>
      <c r="AB35" s="210"/>
      <c r="AE35" s="223"/>
      <c r="AF35" s="210"/>
      <c r="AI35" s="223"/>
      <c r="AJ35" s="210"/>
      <c r="AM35" s="223"/>
      <c r="AN35" s="210"/>
      <c r="AQ35" s="223"/>
      <c r="AR35" s="210"/>
      <c r="AU35" s="223"/>
      <c r="AV35" s="210"/>
      <c r="AY35" s="223"/>
      <c r="AZ35" s="210"/>
      <c r="BC35" s="223"/>
      <c r="BD35" s="210"/>
      <c r="BG35" s="223"/>
      <c r="BH35" s="210"/>
      <c r="BK35" s="223"/>
      <c r="BL35" s="210"/>
      <c r="BO35" s="223"/>
      <c r="BP35" s="210"/>
      <c r="BS35" s="223"/>
      <c r="BT35" s="210"/>
      <c r="BW35" s="223"/>
      <c r="BX35" s="210"/>
      <c r="CA35" s="223"/>
      <c r="CB35" s="210"/>
      <c r="CE35" s="223"/>
      <c r="CF35" s="210"/>
      <c r="CI35" s="223"/>
      <c r="CJ35" s="210"/>
      <c r="CM35" s="223"/>
      <c r="CN35" s="210"/>
      <c r="CQ35" s="223"/>
      <c r="CR35" s="210"/>
      <c r="CU35" s="223"/>
      <c r="CV35" s="210"/>
      <c r="CY35" s="223"/>
      <c r="CZ35" s="210"/>
      <c r="DC35" s="223"/>
      <c r="DD35" s="210"/>
      <c r="DG35" s="223"/>
      <c r="DH35" s="210"/>
      <c r="DK35" s="223"/>
      <c r="DL35" s="210"/>
      <c r="DO35" s="223"/>
      <c r="DP35" s="210"/>
      <c r="DS35" s="223"/>
      <c r="DT35" s="210"/>
      <c r="DW35" s="223"/>
      <c r="DX35" s="210"/>
      <c r="EA35" s="223"/>
      <c r="EB35" s="210"/>
      <c r="EE35" s="223"/>
      <c r="EF35" s="210"/>
      <c r="EI35" s="223"/>
      <c r="EJ35" s="210"/>
      <c r="EM35" s="223"/>
      <c r="EN35" s="210"/>
      <c r="EQ35" s="223"/>
      <c r="ER35" s="210"/>
      <c r="EU35" s="223"/>
      <c r="EV35" s="210"/>
      <c r="EY35" s="223"/>
      <c r="EZ35" s="210"/>
      <c r="FC35" s="223"/>
      <c r="FD35" s="210"/>
      <c r="FG35" s="223"/>
      <c r="FH35" s="210"/>
      <c r="FK35" s="223"/>
      <c r="FL35" s="210"/>
      <c r="FO35" s="223"/>
      <c r="FP35" s="210"/>
      <c r="FS35" s="223"/>
      <c r="FT35" s="210"/>
      <c r="FW35" s="223"/>
      <c r="FX35" s="210"/>
      <c r="GA35" s="223"/>
      <c r="GB35" s="210"/>
      <c r="GE35" s="223"/>
      <c r="GF35" s="210"/>
      <c r="GI35" s="223"/>
      <c r="GJ35" s="210"/>
      <c r="GM35" s="223"/>
      <c r="GN35" s="210"/>
      <c r="GQ35" s="223"/>
      <c r="GR35" s="210"/>
      <c r="GU35" s="223"/>
      <c r="GV35" s="210"/>
      <c r="GY35" s="223"/>
      <c r="GZ35" s="210"/>
      <c r="HC35" s="223"/>
      <c r="HD35" s="210"/>
      <c r="HG35" s="223"/>
      <c r="HH35" s="210"/>
      <c r="HK35" s="223"/>
      <c r="HL35" s="210"/>
      <c r="HO35" s="223"/>
      <c r="HP35" s="210"/>
      <c r="HS35" s="223"/>
      <c r="HT35" s="210"/>
      <c r="HW35" s="223"/>
      <c r="HX35" s="210"/>
      <c r="IA35" s="223"/>
      <c r="IB35" s="210"/>
      <c r="IE35" s="223"/>
      <c r="IF35" s="210"/>
      <c r="II35" s="223"/>
      <c r="IJ35" s="210"/>
      <c r="IM35" s="223"/>
      <c r="IN35" s="210"/>
      <c r="IQ35" s="223"/>
    </row>
    <row r="36" spans="1:251" ht="15" customHeight="1" x14ac:dyDescent="0.25">
      <c r="A36" s="224" t="s">
        <v>314</v>
      </c>
      <c r="B36" s="225">
        <v>77146.689812981247</v>
      </c>
      <c r="C36" s="226">
        <v>1.3329125747277917</v>
      </c>
      <c r="D36" s="227">
        <v>0.62352258254433224</v>
      </c>
      <c r="E36" s="227">
        <v>1</v>
      </c>
    </row>
    <row r="37" spans="1:251" ht="15" customHeight="1" x14ac:dyDescent="0.25">
      <c r="A37" s="206" t="s">
        <v>315</v>
      </c>
      <c r="B37" s="198"/>
      <c r="C37" s="198"/>
      <c r="D37" s="218"/>
    </row>
    <row r="38" spans="1:251" ht="15" customHeight="1" x14ac:dyDescent="0.25">
      <c r="A38" s="210" t="s">
        <v>184</v>
      </c>
      <c r="B38" s="200">
        <v>6608.5333333333328</v>
      </c>
      <c r="C38" s="200">
        <v>0.10973073197730732</v>
      </c>
      <c r="D38" s="212">
        <v>5.3412139663015695E-2</v>
      </c>
    </row>
    <row r="39" spans="1:251" ht="15" customHeight="1" x14ac:dyDescent="0.25">
      <c r="A39" s="210" t="s">
        <v>316</v>
      </c>
      <c r="B39" s="200">
        <v>6785.3066666666673</v>
      </c>
      <c r="C39" s="200">
        <v>0.11266594714265948</v>
      </c>
      <c r="D39" s="212">
        <v>5.4840874526328312E-2</v>
      </c>
    </row>
    <row r="40" spans="1:251" ht="15" customHeight="1" x14ac:dyDescent="0.25">
      <c r="A40" s="210" t="s">
        <v>317</v>
      </c>
      <c r="B40" s="200">
        <v>650</v>
      </c>
      <c r="C40" s="200">
        <v>1.0792860107928601E-2</v>
      </c>
      <c r="D40" s="212">
        <v>5.2534940855702029E-3</v>
      </c>
    </row>
    <row r="41" spans="1:251" ht="15" customHeight="1" x14ac:dyDescent="0.25">
      <c r="A41" s="210" t="s">
        <v>318</v>
      </c>
      <c r="B41" s="200">
        <v>398.28571428571428</v>
      </c>
      <c r="C41" s="200">
        <v>6.6132953804186679E-3</v>
      </c>
      <c r="D41" s="212">
        <v>3.2190640682570825E-3</v>
      </c>
    </row>
    <row r="42" spans="1:251" ht="15" customHeight="1" x14ac:dyDescent="0.25">
      <c r="A42" s="214" t="s">
        <v>319</v>
      </c>
      <c r="B42" s="215">
        <v>14442.125714285714</v>
      </c>
      <c r="C42" s="215">
        <v>0.23980283460831406</v>
      </c>
      <c r="D42" s="216">
        <v>0.1167255723431713</v>
      </c>
      <c r="F42" s="210"/>
      <c r="J42" s="210"/>
      <c r="N42" s="210"/>
      <c r="R42" s="210"/>
      <c r="V42" s="210"/>
      <c r="Z42" s="210"/>
      <c r="AD42" s="210"/>
      <c r="AH42" s="210"/>
      <c r="AL42" s="210"/>
      <c r="AP42" s="210"/>
      <c r="AT42" s="210"/>
      <c r="AX42" s="210"/>
      <c r="BB42" s="210"/>
      <c r="BF42" s="210"/>
      <c r="BJ42" s="210"/>
      <c r="BN42" s="210"/>
      <c r="BR42" s="210"/>
      <c r="BV42" s="210"/>
      <c r="BZ42" s="210"/>
      <c r="CD42" s="210"/>
      <c r="CH42" s="210"/>
      <c r="CL42" s="210"/>
      <c r="CP42" s="210"/>
      <c r="CT42" s="210"/>
      <c r="CX42" s="210"/>
      <c r="DB42" s="210"/>
      <c r="DF42" s="210"/>
      <c r="DJ42" s="210"/>
      <c r="DN42" s="210"/>
      <c r="DR42" s="210"/>
      <c r="DV42" s="210"/>
      <c r="DZ42" s="210"/>
      <c r="ED42" s="210"/>
      <c r="EH42" s="210"/>
      <c r="EL42" s="210"/>
      <c r="EP42" s="210"/>
      <c r="ET42" s="210"/>
      <c r="EX42" s="210"/>
      <c r="FB42" s="210"/>
      <c r="FF42" s="210"/>
      <c r="FJ42" s="210"/>
      <c r="FN42" s="210"/>
      <c r="FR42" s="210"/>
      <c r="FV42" s="210"/>
      <c r="FZ42" s="210"/>
      <c r="GD42" s="210"/>
      <c r="GH42" s="210"/>
      <c r="GL42" s="210"/>
      <c r="GP42" s="210"/>
      <c r="GT42" s="210"/>
      <c r="GX42" s="210"/>
      <c r="HB42" s="210"/>
      <c r="HF42" s="210"/>
      <c r="HJ42" s="210"/>
      <c r="HN42" s="210"/>
      <c r="HR42" s="210"/>
      <c r="HV42" s="210"/>
      <c r="HZ42" s="210"/>
      <c r="ID42" s="210"/>
      <c r="IH42" s="210"/>
      <c r="IL42" s="210"/>
    </row>
    <row r="43" spans="1:251" s="213" customFormat="1" ht="15" customHeight="1" x14ac:dyDescent="0.25">
      <c r="A43" s="206" t="s">
        <v>320</v>
      </c>
      <c r="B43" s="198"/>
      <c r="C43" s="198"/>
      <c r="D43" s="218"/>
    </row>
    <row r="44" spans="1:251" ht="15" customHeight="1" x14ac:dyDescent="0.25">
      <c r="A44" s="228" t="s">
        <v>426</v>
      </c>
      <c r="B44" s="200">
        <v>0</v>
      </c>
      <c r="C44" s="200">
        <v>0</v>
      </c>
      <c r="D44" s="212">
        <v>0</v>
      </c>
      <c r="E44" s="212"/>
    </row>
    <row r="45" spans="1:251" ht="15" customHeight="1" x14ac:dyDescent="0.25">
      <c r="A45" s="210" t="s">
        <v>192</v>
      </c>
      <c r="B45" s="200">
        <v>5940</v>
      </c>
      <c r="C45" s="200">
        <v>9.8630136986301367E-2</v>
      </c>
      <c r="D45" s="212">
        <v>4.8008853643518465E-2</v>
      </c>
    </row>
    <row r="46" spans="1:251" ht="15" customHeight="1" x14ac:dyDescent="0.25">
      <c r="A46" s="210" t="s">
        <v>193</v>
      </c>
      <c r="B46" s="200">
        <v>676.05</v>
      </c>
      <c r="C46" s="200">
        <v>1.1225404732254049E-2</v>
      </c>
      <c r="D46" s="212">
        <v>5.4640379639226697E-3</v>
      </c>
    </row>
    <row r="47" spans="1:251" s="229" customFormat="1" ht="15" customHeight="1" x14ac:dyDescent="0.25">
      <c r="A47" s="214" t="s">
        <v>326</v>
      </c>
      <c r="B47" s="215">
        <v>6616.05</v>
      </c>
      <c r="C47" s="215">
        <v>0.10985554171855541</v>
      </c>
      <c r="D47" s="216">
        <v>5.3472891607441134E-2</v>
      </c>
      <c r="G47" s="230"/>
      <c r="H47" s="231"/>
      <c r="K47" s="230"/>
      <c r="L47" s="231"/>
      <c r="O47" s="230"/>
      <c r="P47" s="231"/>
      <c r="S47" s="230"/>
      <c r="T47" s="231"/>
      <c r="W47" s="230"/>
      <c r="X47" s="231"/>
      <c r="AA47" s="230"/>
      <c r="AB47" s="231"/>
      <c r="AE47" s="230"/>
      <c r="AF47" s="231"/>
      <c r="AI47" s="230"/>
      <c r="AJ47" s="231"/>
      <c r="AM47" s="230"/>
      <c r="AN47" s="231"/>
      <c r="AQ47" s="230"/>
      <c r="AR47" s="231"/>
      <c r="AU47" s="230"/>
      <c r="AV47" s="231"/>
      <c r="AY47" s="230"/>
      <c r="AZ47" s="231"/>
      <c r="BC47" s="230"/>
      <c r="BD47" s="231"/>
      <c r="BG47" s="230"/>
      <c r="BH47" s="231"/>
      <c r="BK47" s="230"/>
      <c r="BL47" s="231"/>
      <c r="BO47" s="230"/>
      <c r="BP47" s="231"/>
      <c r="BS47" s="230"/>
      <c r="BT47" s="231"/>
      <c r="BW47" s="230"/>
      <c r="BX47" s="231"/>
      <c r="CA47" s="230"/>
      <c r="CB47" s="231"/>
      <c r="CE47" s="230"/>
      <c r="CF47" s="231"/>
      <c r="CI47" s="230"/>
      <c r="CJ47" s="231"/>
      <c r="CM47" s="230"/>
      <c r="CN47" s="231"/>
      <c r="CQ47" s="230"/>
      <c r="CR47" s="231"/>
      <c r="CU47" s="230"/>
      <c r="CV47" s="231"/>
      <c r="CY47" s="230"/>
      <c r="CZ47" s="231"/>
      <c r="DC47" s="230"/>
      <c r="DD47" s="231"/>
      <c r="DG47" s="230"/>
      <c r="DH47" s="231"/>
      <c r="DK47" s="230"/>
      <c r="DL47" s="231"/>
      <c r="DO47" s="230"/>
      <c r="DP47" s="231"/>
      <c r="DS47" s="230"/>
      <c r="DT47" s="231"/>
      <c r="DW47" s="230"/>
      <c r="DX47" s="231"/>
      <c r="EA47" s="230"/>
      <c r="EB47" s="231"/>
      <c r="EE47" s="230"/>
      <c r="EF47" s="231"/>
      <c r="EI47" s="230"/>
      <c r="EJ47" s="231"/>
      <c r="EM47" s="230"/>
      <c r="EN47" s="231"/>
      <c r="EQ47" s="230"/>
      <c r="ER47" s="231"/>
      <c r="EU47" s="230"/>
      <c r="EV47" s="231"/>
      <c r="EY47" s="230"/>
      <c r="EZ47" s="231"/>
      <c r="FC47" s="230"/>
      <c r="FD47" s="231"/>
      <c r="FG47" s="230"/>
      <c r="FH47" s="231"/>
      <c r="FK47" s="230"/>
      <c r="FL47" s="231"/>
      <c r="FO47" s="230"/>
      <c r="FP47" s="231"/>
      <c r="FS47" s="230"/>
      <c r="FT47" s="231"/>
      <c r="FW47" s="230"/>
      <c r="FX47" s="231"/>
      <c r="GA47" s="230"/>
      <c r="GB47" s="231"/>
      <c r="GE47" s="230"/>
      <c r="GF47" s="231"/>
      <c r="GI47" s="230"/>
      <c r="GJ47" s="231"/>
      <c r="GM47" s="230"/>
      <c r="GN47" s="231"/>
      <c r="GQ47" s="230"/>
      <c r="GR47" s="231"/>
      <c r="GU47" s="230"/>
      <c r="GV47" s="231"/>
      <c r="GY47" s="230"/>
      <c r="GZ47" s="231"/>
      <c r="HC47" s="230"/>
      <c r="HD47" s="231"/>
      <c r="HG47" s="230"/>
      <c r="HH47" s="231"/>
      <c r="HK47" s="230"/>
      <c r="HL47" s="231"/>
      <c r="HO47" s="230"/>
      <c r="HP47" s="231"/>
      <c r="HS47" s="230"/>
      <c r="HT47" s="231"/>
      <c r="HW47" s="230"/>
      <c r="HX47" s="231"/>
      <c r="IA47" s="230"/>
      <c r="IB47" s="231"/>
      <c r="IE47" s="230"/>
      <c r="IF47" s="231"/>
      <c r="II47" s="230"/>
      <c r="IJ47" s="231"/>
      <c r="IM47" s="230"/>
      <c r="IN47" s="231"/>
      <c r="IQ47" s="230"/>
    </row>
    <row r="48" spans="1:251" s="213" customFormat="1" ht="15" customHeight="1" x14ac:dyDescent="0.25">
      <c r="A48" s="224" t="s">
        <v>327</v>
      </c>
      <c r="B48" s="225">
        <v>21058.175714285713</v>
      </c>
      <c r="C48" s="225">
        <v>0.34965837632686947</v>
      </c>
      <c r="D48" s="232">
        <v>0.17019846395061242</v>
      </c>
    </row>
    <row r="49" spans="1:4" ht="15" customHeight="1" x14ac:dyDescent="0.25">
      <c r="A49" s="224" t="s">
        <v>328</v>
      </c>
      <c r="B49" s="225">
        <v>98204.865527266957</v>
      </c>
      <c r="C49" s="225">
        <v>1.6825709510546611</v>
      </c>
      <c r="D49" s="227">
        <v>0.79372104649494468</v>
      </c>
    </row>
    <row r="50" spans="1:4" ht="15" customHeight="1" x14ac:dyDescent="0.25">
      <c r="A50" s="206" t="s">
        <v>329</v>
      </c>
      <c r="B50" s="198"/>
      <c r="C50" s="198"/>
      <c r="D50" s="218"/>
    </row>
    <row r="51" spans="1:4" ht="15" customHeight="1" x14ac:dyDescent="0.25">
      <c r="A51" s="210" t="s">
        <v>197</v>
      </c>
      <c r="B51" s="200">
        <v>6937.3128825000003</v>
      </c>
      <c r="C51" s="200">
        <v>0.1151899191780822</v>
      </c>
      <c r="D51" s="212">
        <v>5.6069434150713422E-2</v>
      </c>
    </row>
    <row r="52" spans="1:4" ht="15" customHeight="1" x14ac:dyDescent="0.25">
      <c r="A52" s="210" t="s">
        <v>273</v>
      </c>
      <c r="B52" s="200">
        <v>18585</v>
      </c>
      <c r="C52" s="200">
        <v>0.30859277708592775</v>
      </c>
      <c r="D52" s="212">
        <v>0.15020951935434187</v>
      </c>
    </row>
    <row r="53" spans="1:4" ht="15" customHeight="1" x14ac:dyDescent="0.25">
      <c r="A53" s="214" t="s">
        <v>330</v>
      </c>
      <c r="B53" s="215">
        <v>25522.312882500002</v>
      </c>
      <c r="C53" s="215">
        <v>0.42378269626400994</v>
      </c>
      <c r="D53" s="216">
        <v>0.20627895350505529</v>
      </c>
    </row>
    <row r="54" spans="1:4" ht="15" customHeight="1" thickBot="1" x14ac:dyDescent="0.3">
      <c r="A54" s="233" t="s">
        <v>331</v>
      </c>
      <c r="B54" s="234">
        <v>123727.17840976696</v>
      </c>
      <c r="C54" s="234">
        <v>2.106353647318671</v>
      </c>
      <c r="D54" s="235">
        <v>1</v>
      </c>
    </row>
    <row r="55" spans="1:4" ht="15" customHeight="1" x14ac:dyDescent="0.25">
      <c r="A55" s="236" t="s">
        <v>275</v>
      </c>
      <c r="B55" s="236"/>
      <c r="C55" s="236"/>
      <c r="D55" s="236"/>
    </row>
  </sheetData>
  <mergeCells count="4">
    <mergeCell ref="A1:B1"/>
    <mergeCell ref="A2:B2"/>
    <mergeCell ref="A3:B3"/>
    <mergeCell ref="C8:C9"/>
  </mergeCells>
  <printOptions gridLinesSet="0"/>
  <pageMargins left="0.78740199999999982" right="0.39370099999999991" top="0.78740199999999982" bottom="0.39370099999999991" header="0.5" footer="0.5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97</v>
      </c>
      <c r="B2" s="2"/>
      <c r="C2" s="2"/>
      <c r="D2" s="2"/>
      <c r="E2" s="2"/>
    </row>
    <row r="3" spans="1:5" x14ac:dyDescent="0.2">
      <c r="A3" s="1" t="s">
        <v>101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102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100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827.62</v>
      </c>
      <c r="C12" s="7">
        <v>4.8683199999999998</v>
      </c>
      <c r="D12" s="7">
        <v>14.31</v>
      </c>
      <c r="E12" s="7">
        <v>9.6199999999999992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8.83</v>
      </c>
      <c r="C16" s="7">
        <v>5.194E-2</v>
      </c>
      <c r="D16" s="7">
        <v>0.15</v>
      </c>
      <c r="E16" s="7">
        <v>0.1</v>
      </c>
    </row>
    <row r="17" spans="1:5" x14ac:dyDescent="0.2">
      <c r="A17" s="5" t="s">
        <v>23</v>
      </c>
      <c r="B17" s="7">
        <v>80</v>
      </c>
      <c r="C17" s="7">
        <v>0.47060000000000002</v>
      </c>
      <c r="D17" s="7">
        <v>1.38</v>
      </c>
      <c r="E17" s="7">
        <v>0.93</v>
      </c>
    </row>
    <row r="18" spans="1:5" x14ac:dyDescent="0.2">
      <c r="A18" s="5" t="s">
        <v>24</v>
      </c>
      <c r="B18" s="7">
        <v>1200</v>
      </c>
      <c r="C18" s="7">
        <v>7.0588199999999999</v>
      </c>
      <c r="D18" s="7">
        <v>20.74</v>
      </c>
      <c r="E18" s="7">
        <v>13.94</v>
      </c>
    </row>
    <row r="19" spans="1:5" x14ac:dyDescent="0.2">
      <c r="A19" s="5" t="s">
        <v>25</v>
      </c>
      <c r="B19" s="7">
        <v>691.06</v>
      </c>
      <c r="C19" s="7">
        <v>4.0650599999999999</v>
      </c>
      <c r="D19" s="7">
        <v>11.95</v>
      </c>
      <c r="E19" s="7">
        <v>8.0299999999999994</v>
      </c>
    </row>
    <row r="20" spans="1:5" x14ac:dyDescent="0.2">
      <c r="A20" s="5" t="s">
        <v>26</v>
      </c>
      <c r="B20" s="7">
        <v>1995.05</v>
      </c>
      <c r="C20" s="7">
        <v>11.73559</v>
      </c>
      <c r="D20" s="7">
        <v>34.49</v>
      </c>
      <c r="E20" s="7">
        <v>23.18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4802.5600000000004</v>
      </c>
      <c r="C27" s="8">
        <v>28.250330000000002</v>
      </c>
      <c r="D27" s="8">
        <v>83.02</v>
      </c>
      <c r="E27" s="8">
        <v>55.8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280.5</v>
      </c>
      <c r="C29" s="7">
        <v>1.65</v>
      </c>
      <c r="D29" s="7">
        <v>4.8499999999999996</v>
      </c>
      <c r="E29" s="7">
        <v>3.26</v>
      </c>
    </row>
    <row r="30" spans="1:5" x14ac:dyDescent="0.2">
      <c r="A30" s="5" t="s">
        <v>36</v>
      </c>
      <c r="B30" s="7">
        <v>144.08000000000001</v>
      </c>
      <c r="C30" s="7">
        <v>0.84753000000000001</v>
      </c>
      <c r="D30" s="7">
        <v>2.4900000000000002</v>
      </c>
      <c r="E30" s="7">
        <v>1.67</v>
      </c>
    </row>
    <row r="31" spans="1:5" x14ac:dyDescent="0.2">
      <c r="A31" s="5" t="s">
        <v>37</v>
      </c>
      <c r="B31" s="7">
        <v>160.69</v>
      </c>
      <c r="C31" s="7">
        <v>0.94523999999999997</v>
      </c>
      <c r="D31" s="7">
        <v>2.78</v>
      </c>
      <c r="E31" s="7">
        <v>1.87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249.57</v>
      </c>
      <c r="C38" s="7">
        <v>1.4680599999999999</v>
      </c>
      <c r="D38" s="7">
        <v>4.3099999999999996</v>
      </c>
      <c r="E38" s="7">
        <v>2.9</v>
      </c>
    </row>
    <row r="39" spans="1:5" x14ac:dyDescent="0.2">
      <c r="A39" s="4" t="s">
        <v>45</v>
      </c>
      <c r="B39" s="8">
        <v>834.84</v>
      </c>
      <c r="C39" s="8">
        <v>4.9108299999999998</v>
      </c>
      <c r="D39" s="8">
        <v>14.43</v>
      </c>
      <c r="E39" s="8">
        <v>9.6999999999999993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147.84</v>
      </c>
      <c r="C41" s="7">
        <v>0.87</v>
      </c>
      <c r="D41" s="7">
        <v>2.56</v>
      </c>
      <c r="E41" s="7">
        <v>1.72</v>
      </c>
    </row>
    <row r="42" spans="1:5" x14ac:dyDescent="0.2">
      <c r="A42" s="4" t="s">
        <v>48</v>
      </c>
      <c r="B42" s="8">
        <v>147.84</v>
      </c>
      <c r="C42" s="8">
        <v>0.87</v>
      </c>
      <c r="D42" s="8">
        <v>2.56</v>
      </c>
      <c r="E42" s="8">
        <v>1.72</v>
      </c>
    </row>
    <row r="43" spans="1:5" x14ac:dyDescent="0.2">
      <c r="A43" s="4" t="s">
        <v>49</v>
      </c>
      <c r="B43" s="8">
        <v>5785.2400000000007</v>
      </c>
      <c r="C43" s="8">
        <v>34.03116</v>
      </c>
      <c r="D43" s="8">
        <v>100.01</v>
      </c>
      <c r="E43" s="8">
        <v>67.22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481.32</v>
      </c>
      <c r="C45" s="7">
        <v>2.8312900000000001</v>
      </c>
      <c r="D45" s="7">
        <v>8.32</v>
      </c>
      <c r="E45" s="7">
        <v>5.59</v>
      </c>
    </row>
    <row r="46" spans="1:5" x14ac:dyDescent="0.2">
      <c r="A46" s="5" t="s">
        <v>52</v>
      </c>
      <c r="B46" s="7">
        <v>258.81</v>
      </c>
      <c r="C46" s="7">
        <v>1.5224200000000001</v>
      </c>
      <c r="D46" s="7">
        <v>4.47</v>
      </c>
      <c r="E46" s="7">
        <v>3.01</v>
      </c>
    </row>
    <row r="47" spans="1:5" x14ac:dyDescent="0.2">
      <c r="A47" s="5" t="s">
        <v>53</v>
      </c>
      <c r="B47" s="7">
        <v>155.55000000000001</v>
      </c>
      <c r="C47" s="7">
        <v>0.91503000000000001</v>
      </c>
      <c r="D47" s="7">
        <v>2.69</v>
      </c>
      <c r="E47" s="7">
        <v>1.81</v>
      </c>
    </row>
    <row r="48" spans="1:5" x14ac:dyDescent="0.2">
      <c r="A48" s="4" t="s">
        <v>54</v>
      </c>
      <c r="B48" s="8">
        <v>895.68000000000006</v>
      </c>
      <c r="C48" s="8">
        <v>5.2687400000000002</v>
      </c>
      <c r="D48" s="8">
        <v>15.48</v>
      </c>
      <c r="E48" s="8">
        <v>10.41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36.47</v>
      </c>
      <c r="C51" s="7">
        <v>0.21454000000000001</v>
      </c>
      <c r="D51" s="7">
        <v>0.63</v>
      </c>
      <c r="E51" s="7">
        <v>0.42</v>
      </c>
    </row>
    <row r="52" spans="1:5" x14ac:dyDescent="0.2">
      <c r="A52" s="5" t="s">
        <v>58</v>
      </c>
      <c r="B52" s="7">
        <v>19.829999999999998</v>
      </c>
      <c r="C52" s="7">
        <v>0.11666</v>
      </c>
      <c r="D52" s="7">
        <v>0.34</v>
      </c>
      <c r="E52" s="7">
        <v>0.23</v>
      </c>
    </row>
    <row r="53" spans="1:5" x14ac:dyDescent="0.2">
      <c r="A53" s="5" t="s">
        <v>59</v>
      </c>
      <c r="B53" s="7">
        <v>1800</v>
      </c>
      <c r="C53" s="7">
        <v>10.588240000000001</v>
      </c>
      <c r="D53" s="7">
        <v>31.11</v>
      </c>
      <c r="E53" s="7">
        <v>20.92</v>
      </c>
    </row>
    <row r="54" spans="1:5" x14ac:dyDescent="0.2">
      <c r="A54" s="4" t="s">
        <v>60</v>
      </c>
      <c r="B54" s="8">
        <v>1856.3</v>
      </c>
      <c r="C54" s="8">
        <v>10.91944</v>
      </c>
      <c r="D54" s="8">
        <v>32.08</v>
      </c>
      <c r="E54" s="8">
        <v>21.57</v>
      </c>
    </row>
    <row r="55" spans="1:5" x14ac:dyDescent="0.2">
      <c r="A55" s="4" t="s">
        <v>61</v>
      </c>
      <c r="B55" s="8">
        <v>2751.98</v>
      </c>
      <c r="C55" s="8">
        <v>16.188179999999999</v>
      </c>
      <c r="D55" s="8">
        <v>47.56</v>
      </c>
      <c r="E55" s="8">
        <v>31.98</v>
      </c>
    </row>
    <row r="56" spans="1:5" x14ac:dyDescent="0.2">
      <c r="A56" s="4" t="s">
        <v>62</v>
      </c>
      <c r="B56" s="8">
        <v>8537.2200000000012</v>
      </c>
      <c r="C56" s="8">
        <v>50.219340000000003</v>
      </c>
      <c r="D56" s="8">
        <v>147.57</v>
      </c>
      <c r="E56" s="8">
        <v>99.2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44.69</v>
      </c>
      <c r="C58" s="7">
        <v>0.26288</v>
      </c>
      <c r="D58" s="7">
        <v>0.77</v>
      </c>
      <c r="E58" s="7">
        <v>0.52</v>
      </c>
    </row>
    <row r="59" spans="1:5" x14ac:dyDescent="0.2">
      <c r="A59" s="5" t="s">
        <v>65</v>
      </c>
      <c r="B59" s="7">
        <v>23.66</v>
      </c>
      <c r="C59" s="7">
        <v>0.13918</v>
      </c>
      <c r="D59" s="7">
        <v>0.41</v>
      </c>
      <c r="E59" s="7">
        <v>0.27</v>
      </c>
    </row>
    <row r="60" spans="1:5" x14ac:dyDescent="0.2">
      <c r="A60" s="4" t="s">
        <v>66</v>
      </c>
      <c r="B60" s="8">
        <v>68.349999999999994</v>
      </c>
      <c r="C60" s="8">
        <v>0.40205999999999997</v>
      </c>
      <c r="D60" s="8">
        <v>1.18</v>
      </c>
      <c r="E60" s="8">
        <v>0.79</v>
      </c>
    </row>
    <row r="61" spans="1:5" x14ac:dyDescent="0.2">
      <c r="A61" s="4" t="s">
        <v>67</v>
      </c>
      <c r="B61" s="8">
        <v>8605.5700000000015</v>
      </c>
      <c r="C61" s="8">
        <v>50.621400000000001</v>
      </c>
      <c r="D61" s="8">
        <v>148.75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H15" sqref="H15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149" t="s">
        <v>140</v>
      </c>
      <c r="B1" s="149"/>
      <c r="C1" s="73"/>
      <c r="D1" s="73"/>
    </row>
    <row r="2" spans="1:5" ht="15" customHeight="1" x14ac:dyDescent="0.25">
      <c r="A2" s="149" t="s">
        <v>413</v>
      </c>
      <c r="B2" s="149"/>
      <c r="C2" s="73"/>
      <c r="D2" s="73"/>
    </row>
    <row r="3" spans="1:5" ht="15" customHeight="1" x14ac:dyDescent="0.25">
      <c r="A3" s="192">
        <v>2021</v>
      </c>
      <c r="B3" s="192"/>
      <c r="C3" s="73"/>
      <c r="D3" s="73"/>
    </row>
    <row r="4" spans="1:5" ht="15" customHeight="1" x14ac:dyDescent="0.25">
      <c r="A4" s="77" t="s">
        <v>436</v>
      </c>
      <c r="B4" s="77"/>
      <c r="C4" s="77"/>
      <c r="D4" s="73"/>
    </row>
    <row r="5" spans="1:5" ht="15" customHeight="1" x14ac:dyDescent="0.25">
      <c r="A5" s="77" t="s">
        <v>437</v>
      </c>
      <c r="B5" s="77"/>
      <c r="C5" s="77"/>
      <c r="D5" s="73"/>
    </row>
    <row r="6" spans="1:5" ht="15" customHeight="1" x14ac:dyDescent="0.25">
      <c r="A6" s="78" t="s">
        <v>281</v>
      </c>
      <c r="B6" s="79">
        <v>44256</v>
      </c>
      <c r="E6" s="80"/>
    </row>
    <row r="7" spans="1:5" ht="15" customHeight="1" thickBot="1" x14ac:dyDescent="0.3">
      <c r="A7" s="78" t="s">
        <v>417</v>
      </c>
      <c r="B7" s="150">
        <v>95</v>
      </c>
      <c r="C7" s="88" t="s">
        <v>418</v>
      </c>
      <c r="D7" s="73"/>
    </row>
    <row r="8" spans="1:5" ht="15" customHeight="1" x14ac:dyDescent="0.25">
      <c r="A8" s="83"/>
      <c r="B8" s="151" t="s">
        <v>283</v>
      </c>
      <c r="C8" s="85" t="s">
        <v>419</v>
      </c>
      <c r="D8" s="151" t="s">
        <v>285</v>
      </c>
      <c r="E8" s="151" t="s">
        <v>285</v>
      </c>
    </row>
    <row r="9" spans="1:5" ht="15" customHeight="1" x14ac:dyDescent="0.25">
      <c r="A9" s="152" t="s">
        <v>9</v>
      </c>
      <c r="B9" s="88" t="s">
        <v>420</v>
      </c>
      <c r="C9" s="153"/>
      <c r="D9" s="88" t="s">
        <v>421</v>
      </c>
      <c r="E9" s="88" t="s">
        <v>421</v>
      </c>
    </row>
    <row r="10" spans="1:5" ht="15" customHeight="1" thickBot="1" x14ac:dyDescent="0.3">
      <c r="A10" s="91"/>
      <c r="B10" s="154" t="s">
        <v>287</v>
      </c>
      <c r="C10" s="154" t="s">
        <v>422</v>
      </c>
      <c r="D10" s="154" t="s">
        <v>153</v>
      </c>
      <c r="E10" s="154" t="s">
        <v>289</v>
      </c>
    </row>
    <row r="11" spans="1:5" ht="15" customHeight="1" x14ac:dyDescent="0.25">
      <c r="A11" s="152" t="s">
        <v>290</v>
      </c>
      <c r="B11" s="152"/>
      <c r="C11" s="152"/>
      <c r="D11" s="152"/>
    </row>
    <row r="12" spans="1:5" ht="15" customHeight="1" x14ac:dyDescent="0.25">
      <c r="A12" s="155" t="s">
        <v>291</v>
      </c>
      <c r="B12" s="80">
        <v>12539.999999999996</v>
      </c>
      <c r="C12" s="156">
        <v>0.23506849315068487</v>
      </c>
      <c r="D12" s="237">
        <v>0.12399949051644173</v>
      </c>
      <c r="E12" s="237">
        <v>0.28516782819080472</v>
      </c>
    </row>
    <row r="13" spans="1:5" ht="15" customHeight="1" x14ac:dyDescent="0.25">
      <c r="A13" s="155" t="s">
        <v>292</v>
      </c>
      <c r="B13" s="80">
        <v>0</v>
      </c>
      <c r="C13" s="156">
        <v>0</v>
      </c>
      <c r="D13" s="237">
        <v>0</v>
      </c>
      <c r="E13" s="237">
        <v>0</v>
      </c>
    </row>
    <row r="14" spans="1:5" ht="15" customHeight="1" x14ac:dyDescent="0.25">
      <c r="A14" s="155" t="s">
        <v>293</v>
      </c>
      <c r="B14" s="80">
        <v>0</v>
      </c>
      <c r="C14" s="156">
        <v>0</v>
      </c>
      <c r="D14" s="237">
        <v>0</v>
      </c>
      <c r="E14" s="237">
        <v>0</v>
      </c>
    </row>
    <row r="15" spans="1:5" ht="15" customHeight="1" x14ac:dyDescent="0.25">
      <c r="A15" s="155" t="s">
        <v>294</v>
      </c>
      <c r="B15" s="80">
        <v>0</v>
      </c>
      <c r="C15" s="156">
        <v>0</v>
      </c>
      <c r="D15" s="237">
        <v>0</v>
      </c>
      <c r="E15" s="237">
        <v>0</v>
      </c>
    </row>
    <row r="16" spans="1:5" ht="15" customHeight="1" x14ac:dyDescent="0.25">
      <c r="A16" s="155" t="s">
        <v>295</v>
      </c>
      <c r="B16" s="80">
        <v>0</v>
      </c>
      <c r="C16" s="156">
        <v>0</v>
      </c>
      <c r="D16" s="237">
        <v>0</v>
      </c>
      <c r="E16" s="237">
        <v>0</v>
      </c>
    </row>
    <row r="17" spans="1:5" ht="15" customHeight="1" x14ac:dyDescent="0.25">
      <c r="A17" s="155" t="s">
        <v>296</v>
      </c>
      <c r="B17" s="80">
        <v>0</v>
      </c>
      <c r="C17" s="156">
        <v>0</v>
      </c>
      <c r="D17" s="237">
        <v>0</v>
      </c>
      <c r="E17" s="237">
        <v>0</v>
      </c>
    </row>
    <row r="18" spans="1:5" ht="15" customHeight="1" x14ac:dyDescent="0.25">
      <c r="A18" s="155" t="s">
        <v>297</v>
      </c>
      <c r="B18" s="80">
        <v>0</v>
      </c>
      <c r="C18" s="156">
        <v>0</v>
      </c>
      <c r="D18" s="237">
        <v>0</v>
      </c>
      <c r="E18" s="237">
        <v>0</v>
      </c>
    </row>
    <row r="19" spans="1:5" ht="15" customHeight="1" x14ac:dyDescent="0.25">
      <c r="A19" s="155" t="s">
        <v>423</v>
      </c>
      <c r="B19" s="80">
        <v>0</v>
      </c>
      <c r="C19" s="156">
        <v>0</v>
      </c>
      <c r="D19" s="237">
        <v>0</v>
      </c>
      <c r="E19" s="237">
        <v>0</v>
      </c>
    </row>
    <row r="20" spans="1:5" ht="15" customHeight="1" x14ac:dyDescent="0.25">
      <c r="A20" s="155" t="s">
        <v>299</v>
      </c>
      <c r="B20" s="80">
        <v>7222.5198719999999</v>
      </c>
      <c r="C20" s="156">
        <v>0.13538970199855804</v>
      </c>
      <c r="D20" s="237">
        <v>7.141856334711931E-2</v>
      </c>
      <c r="E20" s="237">
        <v>0.1642448409858987</v>
      </c>
    </row>
    <row r="21" spans="1:5" ht="15" customHeight="1" x14ac:dyDescent="0.25">
      <c r="A21" s="155" t="s">
        <v>300</v>
      </c>
      <c r="B21" s="80">
        <v>1463.75</v>
      </c>
      <c r="C21" s="156">
        <v>2.7438716654650325E-2</v>
      </c>
      <c r="D21" s="237">
        <v>1.4474023464389285E-2</v>
      </c>
      <c r="E21" s="237">
        <v>3.3286635447710572E-2</v>
      </c>
    </row>
    <row r="22" spans="1:5" ht="15" customHeight="1" x14ac:dyDescent="0.25">
      <c r="A22" s="155" t="s">
        <v>301</v>
      </c>
      <c r="B22" s="80">
        <v>0</v>
      </c>
      <c r="C22" s="156">
        <v>0</v>
      </c>
      <c r="D22" s="237">
        <v>0</v>
      </c>
      <c r="E22" s="237">
        <v>0</v>
      </c>
    </row>
    <row r="23" spans="1:5" ht="15" customHeight="1" x14ac:dyDescent="0.25">
      <c r="A23" s="155" t="s">
        <v>424</v>
      </c>
      <c r="B23" s="80">
        <v>1416</v>
      </c>
      <c r="C23" s="156">
        <v>4.0836337418889687E-2</v>
      </c>
      <c r="D23" s="237">
        <v>1.4001856345397252E-2</v>
      </c>
      <c r="E23" s="237">
        <v>3.2200769116282266E-2</v>
      </c>
    </row>
    <row r="24" spans="1:5" ht="15" customHeight="1" x14ac:dyDescent="0.25">
      <c r="A24" s="155" t="s">
        <v>425</v>
      </c>
      <c r="B24" s="80">
        <v>6935</v>
      </c>
      <c r="C24" s="156">
        <v>0.2</v>
      </c>
      <c r="D24" s="237">
        <v>6.8575475815910975E-2</v>
      </c>
      <c r="E24" s="237">
        <v>0.15770645043885417</v>
      </c>
    </row>
    <row r="25" spans="1:5" ht="15" customHeight="1" x14ac:dyDescent="0.25">
      <c r="A25" s="155" t="s">
        <v>304</v>
      </c>
      <c r="B25" s="80">
        <v>1436.4</v>
      </c>
      <c r="C25" s="238">
        <v>2.6926027397260275E-2</v>
      </c>
      <c r="D25" s="237">
        <v>1.4203578004610603E-2</v>
      </c>
      <c r="E25" s="237">
        <v>3.266467850185583E-2</v>
      </c>
    </row>
    <row r="26" spans="1:5" ht="15" customHeight="1" x14ac:dyDescent="0.25">
      <c r="A26" s="155" t="s">
        <v>305</v>
      </c>
      <c r="B26" s="80">
        <v>0</v>
      </c>
      <c r="C26" s="156">
        <v>0</v>
      </c>
      <c r="D26" s="237">
        <v>0</v>
      </c>
      <c r="E26" s="237">
        <v>0</v>
      </c>
    </row>
    <row r="27" spans="1:5" ht="15" customHeight="1" x14ac:dyDescent="0.25">
      <c r="A27" s="155" t="s">
        <v>306</v>
      </c>
      <c r="B27" s="80">
        <v>980.85624999999993</v>
      </c>
      <c r="C27" s="156">
        <v>1.8386634823359768E-2</v>
      </c>
      <c r="D27" s="237">
        <v>9.6990171666561098E-3</v>
      </c>
      <c r="E27" s="237">
        <v>2.2305314719288444E-2</v>
      </c>
    </row>
    <row r="28" spans="1:5" ht="15" customHeight="1" x14ac:dyDescent="0.25">
      <c r="A28" s="155" t="s">
        <v>307</v>
      </c>
      <c r="B28" s="80">
        <v>7392.972999999999</v>
      </c>
      <c r="C28" s="156">
        <v>0.13858493006488823</v>
      </c>
      <c r="D28" s="237">
        <v>7.3104057847034276E-2</v>
      </c>
      <c r="E28" s="237">
        <v>0.16812105696038745</v>
      </c>
    </row>
    <row r="29" spans="1:5" s="130" customFormat="1" ht="15" customHeight="1" x14ac:dyDescent="0.25">
      <c r="A29" s="155" t="s">
        <v>308</v>
      </c>
      <c r="B29" s="80">
        <v>724.56</v>
      </c>
      <c r="C29" s="156">
        <v>1.3582235039653929E-2</v>
      </c>
      <c r="D29" s="237">
        <v>7.1646786960600506E-3</v>
      </c>
      <c r="E29" s="237">
        <v>1.6476969824077314E-2</v>
      </c>
    </row>
    <row r="30" spans="1:5" ht="15" customHeight="1" x14ac:dyDescent="0.25">
      <c r="A30" s="155" t="s">
        <v>309</v>
      </c>
      <c r="B30" s="80">
        <v>1200</v>
      </c>
      <c r="C30" s="156">
        <v>2.2494592645998557E-2</v>
      </c>
      <c r="D30" s="237">
        <v>1.1865979953726485E-2</v>
      </c>
      <c r="E30" s="237">
        <v>2.7288787386679888E-2</v>
      </c>
    </row>
    <row r="31" spans="1:5" ht="15" customHeight="1" x14ac:dyDescent="0.25">
      <c r="A31" s="155" t="s">
        <v>338</v>
      </c>
      <c r="B31" s="80">
        <v>2065.6029561</v>
      </c>
      <c r="C31" s="156">
        <v>3.8720747554866618E-2</v>
      </c>
      <c r="D31" s="237">
        <v>2.0425336057867307E-2</v>
      </c>
      <c r="E31" s="237">
        <v>4.6973166578591977E-2</v>
      </c>
    </row>
    <row r="32" spans="1:5" ht="15" customHeight="1" x14ac:dyDescent="0.25">
      <c r="A32" s="158" t="s">
        <v>311</v>
      </c>
      <c r="B32" s="159">
        <v>43377.662078100002</v>
      </c>
      <c r="C32" s="159">
        <v>0.89742841674881035</v>
      </c>
      <c r="D32" s="239">
        <v>0.42893205721521338</v>
      </c>
      <c r="E32" s="240">
        <v>0.98643649815043155</v>
      </c>
    </row>
    <row r="33" spans="1:251" ht="15" customHeight="1" x14ac:dyDescent="0.25">
      <c r="A33" s="152" t="s">
        <v>312</v>
      </c>
      <c r="B33" s="78"/>
      <c r="C33" s="78"/>
      <c r="D33" s="241"/>
    </row>
    <row r="34" spans="1:251" ht="15" customHeight="1" x14ac:dyDescent="0.25">
      <c r="A34" s="163" t="s">
        <v>180</v>
      </c>
      <c r="B34" s="164">
        <v>596.44285357387503</v>
      </c>
      <c r="C34" s="242">
        <v>1.1180615856467737E-2</v>
      </c>
      <c r="D34" s="243">
        <v>5.8978157867091846E-3</v>
      </c>
      <c r="E34" s="237">
        <v>1.3563501849568433E-2</v>
      </c>
    </row>
    <row r="35" spans="1:251" ht="15" customHeight="1" x14ac:dyDescent="0.25">
      <c r="A35" s="166" t="s">
        <v>313</v>
      </c>
      <c r="B35" s="167">
        <v>596.44285357387503</v>
      </c>
      <c r="C35" s="167">
        <v>1.1180615856467737E-2</v>
      </c>
      <c r="D35" s="244">
        <v>5.8978157867091846E-3</v>
      </c>
      <c r="E35" s="245">
        <v>1.3563501849568433E-2</v>
      </c>
      <c r="G35" s="246"/>
      <c r="H35" s="155"/>
      <c r="K35" s="246"/>
      <c r="L35" s="155"/>
      <c r="O35" s="246"/>
      <c r="P35" s="155"/>
      <c r="S35" s="246"/>
      <c r="T35" s="155"/>
      <c r="W35" s="246"/>
      <c r="X35" s="155"/>
      <c r="AA35" s="246"/>
      <c r="AB35" s="155"/>
      <c r="AE35" s="246"/>
      <c r="AF35" s="155"/>
      <c r="AI35" s="246"/>
      <c r="AJ35" s="155"/>
      <c r="AM35" s="246"/>
      <c r="AN35" s="155"/>
      <c r="AQ35" s="246"/>
      <c r="AR35" s="155"/>
      <c r="AU35" s="246"/>
      <c r="AV35" s="155"/>
      <c r="AY35" s="246"/>
      <c r="AZ35" s="155"/>
      <c r="BC35" s="246"/>
      <c r="BD35" s="155"/>
      <c r="BG35" s="246"/>
      <c r="BH35" s="155"/>
      <c r="BK35" s="246"/>
      <c r="BL35" s="155"/>
      <c r="BO35" s="246"/>
      <c r="BP35" s="155"/>
      <c r="BS35" s="246"/>
      <c r="BT35" s="155"/>
      <c r="BW35" s="246"/>
      <c r="BX35" s="155"/>
      <c r="CA35" s="246"/>
      <c r="CB35" s="155"/>
      <c r="CE35" s="246"/>
      <c r="CF35" s="155"/>
      <c r="CI35" s="246"/>
      <c r="CJ35" s="155"/>
      <c r="CM35" s="246"/>
      <c r="CN35" s="155"/>
      <c r="CQ35" s="246"/>
      <c r="CR35" s="155"/>
      <c r="CU35" s="246"/>
      <c r="CV35" s="155"/>
      <c r="CY35" s="246"/>
      <c r="CZ35" s="155"/>
      <c r="DC35" s="246"/>
      <c r="DD35" s="155"/>
      <c r="DG35" s="246"/>
      <c r="DH35" s="155"/>
      <c r="DK35" s="246"/>
      <c r="DL35" s="155"/>
      <c r="DO35" s="246"/>
      <c r="DP35" s="155"/>
      <c r="DS35" s="246"/>
      <c r="DT35" s="155"/>
      <c r="DW35" s="246"/>
      <c r="DX35" s="155"/>
      <c r="EA35" s="246"/>
      <c r="EB35" s="155"/>
      <c r="EE35" s="246"/>
      <c r="EF35" s="155"/>
      <c r="EI35" s="246"/>
      <c r="EJ35" s="155"/>
      <c r="EM35" s="246"/>
      <c r="EN35" s="155"/>
      <c r="EQ35" s="246"/>
      <c r="ER35" s="155"/>
      <c r="EU35" s="246"/>
      <c r="EV35" s="155"/>
      <c r="EY35" s="246"/>
      <c r="EZ35" s="155"/>
      <c r="FC35" s="246"/>
      <c r="FD35" s="155"/>
      <c r="FG35" s="246"/>
      <c r="FH35" s="155"/>
      <c r="FK35" s="246"/>
      <c r="FL35" s="155"/>
      <c r="FO35" s="246"/>
      <c r="FP35" s="155"/>
      <c r="FS35" s="246"/>
      <c r="FT35" s="155"/>
      <c r="FW35" s="246"/>
      <c r="FX35" s="155"/>
      <c r="GA35" s="246"/>
      <c r="GB35" s="155"/>
      <c r="GE35" s="246"/>
      <c r="GF35" s="155"/>
      <c r="GI35" s="246"/>
      <c r="GJ35" s="155"/>
      <c r="GM35" s="246"/>
      <c r="GN35" s="155"/>
      <c r="GQ35" s="246"/>
      <c r="GR35" s="155"/>
      <c r="GU35" s="246"/>
      <c r="GV35" s="155"/>
      <c r="GY35" s="246"/>
      <c r="GZ35" s="155"/>
      <c r="HC35" s="246"/>
      <c r="HD35" s="155"/>
      <c r="HG35" s="246"/>
      <c r="HH35" s="155"/>
      <c r="HK35" s="246"/>
      <c r="HL35" s="155"/>
      <c r="HO35" s="246"/>
      <c r="HP35" s="155"/>
      <c r="HS35" s="246"/>
      <c r="HT35" s="155"/>
      <c r="HW35" s="246"/>
      <c r="HX35" s="155"/>
      <c r="IA35" s="246"/>
      <c r="IB35" s="155"/>
      <c r="IE35" s="246"/>
      <c r="IF35" s="155"/>
      <c r="II35" s="246"/>
      <c r="IJ35" s="155"/>
      <c r="IM35" s="246"/>
      <c r="IN35" s="155"/>
      <c r="IQ35" s="246"/>
    </row>
    <row r="36" spans="1:251" ht="15" customHeight="1" x14ac:dyDescent="0.25">
      <c r="A36" s="170" t="s">
        <v>314</v>
      </c>
      <c r="B36" s="171">
        <v>43974.104931673879</v>
      </c>
      <c r="C36" s="172">
        <v>0.90860903260527814</v>
      </c>
      <c r="D36" s="247">
        <v>0.43482987300192255</v>
      </c>
      <c r="E36" s="247">
        <v>1</v>
      </c>
    </row>
    <row r="37" spans="1:251" ht="15" customHeight="1" x14ac:dyDescent="0.25">
      <c r="A37" s="152" t="s">
        <v>315</v>
      </c>
      <c r="B37" s="78"/>
      <c r="C37" s="78"/>
      <c r="D37" s="241"/>
    </row>
    <row r="38" spans="1:251" ht="15" customHeight="1" x14ac:dyDescent="0.25">
      <c r="A38" s="155" t="s">
        <v>184</v>
      </c>
      <c r="B38" s="80">
        <v>11528.255333333334</v>
      </c>
      <c r="C38" s="80">
        <v>0.21610283970199473</v>
      </c>
      <c r="D38" s="237">
        <v>0.11399503890564482</v>
      </c>
    </row>
    <row r="39" spans="1:251" ht="15" customHeight="1" x14ac:dyDescent="0.25">
      <c r="A39" s="155" t="s">
        <v>316</v>
      </c>
      <c r="B39" s="80">
        <v>2000.6000000000001</v>
      </c>
      <c r="C39" s="80">
        <v>3.7502235039653935E-2</v>
      </c>
      <c r="D39" s="237">
        <v>1.9782566246187672E-2</v>
      </c>
    </row>
    <row r="40" spans="1:251" ht="15" customHeight="1" x14ac:dyDescent="0.25">
      <c r="A40" s="155" t="s">
        <v>317</v>
      </c>
      <c r="B40" s="80">
        <v>2600</v>
      </c>
      <c r="C40" s="80">
        <v>4.8738284066330212E-2</v>
      </c>
      <c r="D40" s="237">
        <v>2.5709623233074051E-2</v>
      </c>
    </row>
    <row r="41" spans="1:251" ht="15" customHeight="1" x14ac:dyDescent="0.25">
      <c r="A41" s="155" t="s">
        <v>318</v>
      </c>
      <c r="B41" s="80">
        <v>800</v>
      </c>
      <c r="C41" s="80">
        <v>1.4996395097332372E-2</v>
      </c>
      <c r="D41" s="237">
        <v>7.9106533024843224E-3</v>
      </c>
    </row>
    <row r="42" spans="1:251" ht="15" customHeight="1" x14ac:dyDescent="0.25">
      <c r="A42" s="158" t="s">
        <v>319</v>
      </c>
      <c r="B42" s="159">
        <v>16928.855333333333</v>
      </c>
      <c r="C42" s="159">
        <v>0.31733975390531127</v>
      </c>
      <c r="D42" s="239">
        <v>0.16739788168739086</v>
      </c>
      <c r="F42" s="155"/>
      <c r="J42" s="155"/>
      <c r="N42" s="155"/>
      <c r="R42" s="155"/>
      <c r="V42" s="155"/>
      <c r="Z42" s="155"/>
      <c r="AD42" s="155"/>
      <c r="AH42" s="155"/>
      <c r="AL42" s="155"/>
      <c r="AP42" s="155"/>
      <c r="AT42" s="155"/>
      <c r="AX42" s="155"/>
      <c r="BB42" s="155"/>
      <c r="BF42" s="155"/>
      <c r="BJ42" s="155"/>
      <c r="BN42" s="155"/>
      <c r="BR42" s="155"/>
      <c r="BV42" s="155"/>
      <c r="BZ42" s="155"/>
      <c r="CD42" s="155"/>
      <c r="CH42" s="155"/>
      <c r="CL42" s="155"/>
      <c r="CP42" s="155"/>
      <c r="CT42" s="155"/>
      <c r="CX42" s="155"/>
      <c r="DB42" s="155"/>
      <c r="DF42" s="155"/>
      <c r="DJ42" s="155"/>
      <c r="DN42" s="155"/>
      <c r="DR42" s="155"/>
      <c r="DV42" s="155"/>
      <c r="DZ42" s="155"/>
      <c r="ED42" s="155"/>
      <c r="EH42" s="155"/>
      <c r="EL42" s="155"/>
      <c r="EP42" s="155"/>
      <c r="ET42" s="155"/>
      <c r="EX42" s="155"/>
      <c r="FB42" s="155"/>
      <c r="FF42" s="155"/>
      <c r="FJ42" s="155"/>
      <c r="FN42" s="155"/>
      <c r="FR42" s="155"/>
      <c r="FV42" s="155"/>
      <c r="FZ42" s="155"/>
      <c r="GD42" s="155"/>
      <c r="GH42" s="155"/>
      <c r="GL42" s="155"/>
      <c r="GP42" s="155"/>
      <c r="GT42" s="155"/>
      <c r="GX42" s="155"/>
      <c r="HB42" s="155"/>
      <c r="HF42" s="155"/>
      <c r="HJ42" s="155"/>
      <c r="HN42" s="155"/>
      <c r="HR42" s="155"/>
      <c r="HV42" s="155"/>
      <c r="HZ42" s="155"/>
      <c r="ID42" s="155"/>
      <c r="IH42" s="155"/>
      <c r="IL42" s="155"/>
    </row>
    <row r="43" spans="1:251" s="130" customFormat="1" ht="15" customHeight="1" x14ac:dyDescent="0.25">
      <c r="A43" s="152" t="s">
        <v>320</v>
      </c>
      <c r="B43" s="78"/>
      <c r="C43" s="78"/>
      <c r="D43" s="241"/>
    </row>
    <row r="44" spans="1:251" ht="15" customHeight="1" x14ac:dyDescent="0.25">
      <c r="A44" s="174" t="s">
        <v>426</v>
      </c>
      <c r="B44" s="164">
        <v>6600</v>
      </c>
      <c r="C44" s="164">
        <v>0.12372025955299207</v>
      </c>
      <c r="D44" s="248">
        <v>6.526288974549567E-2</v>
      </c>
      <c r="E44" s="237"/>
    </row>
    <row r="45" spans="1:251" ht="15" customHeight="1" x14ac:dyDescent="0.25">
      <c r="A45" s="163" t="s">
        <v>192</v>
      </c>
      <c r="B45" s="164">
        <v>0</v>
      </c>
      <c r="C45" s="164">
        <v>0</v>
      </c>
      <c r="D45" s="243">
        <v>0</v>
      </c>
    </row>
    <row r="46" spans="1:251" ht="15" customHeight="1" x14ac:dyDescent="0.25">
      <c r="A46" s="163" t="s">
        <v>193</v>
      </c>
      <c r="B46" s="80">
        <v>181.14</v>
      </c>
      <c r="C46" s="164">
        <v>3.3955587599134823E-3</v>
      </c>
      <c r="D46" s="243">
        <v>1.7911696740150126E-3</v>
      </c>
    </row>
    <row r="47" spans="1:251" s="176" customFormat="1" ht="15" customHeight="1" x14ac:dyDescent="0.25">
      <c r="A47" s="158" t="s">
        <v>326</v>
      </c>
      <c r="B47" s="159">
        <v>6781.14</v>
      </c>
      <c r="C47" s="159">
        <v>0.12711581831290555</v>
      </c>
      <c r="D47" s="239">
        <v>6.7054059419510675E-2</v>
      </c>
      <c r="G47" s="249"/>
      <c r="H47" s="178"/>
      <c r="K47" s="249"/>
      <c r="L47" s="178"/>
      <c r="O47" s="249"/>
      <c r="P47" s="178"/>
      <c r="S47" s="249"/>
      <c r="T47" s="178"/>
      <c r="W47" s="249"/>
      <c r="X47" s="178"/>
      <c r="AA47" s="249"/>
      <c r="AB47" s="178"/>
      <c r="AE47" s="249"/>
      <c r="AF47" s="178"/>
      <c r="AI47" s="249"/>
      <c r="AJ47" s="178"/>
      <c r="AM47" s="249"/>
      <c r="AN47" s="178"/>
      <c r="AQ47" s="249"/>
      <c r="AR47" s="178"/>
      <c r="AU47" s="249"/>
      <c r="AV47" s="178"/>
      <c r="AY47" s="249"/>
      <c r="AZ47" s="178"/>
      <c r="BC47" s="249"/>
      <c r="BD47" s="178"/>
      <c r="BG47" s="249"/>
      <c r="BH47" s="178"/>
      <c r="BK47" s="249"/>
      <c r="BL47" s="178"/>
      <c r="BO47" s="249"/>
      <c r="BP47" s="178"/>
      <c r="BS47" s="249"/>
      <c r="BT47" s="178"/>
      <c r="BW47" s="249"/>
      <c r="BX47" s="178"/>
      <c r="CA47" s="249"/>
      <c r="CB47" s="178"/>
      <c r="CE47" s="249"/>
      <c r="CF47" s="178"/>
      <c r="CI47" s="249"/>
      <c r="CJ47" s="178"/>
      <c r="CM47" s="249"/>
      <c r="CN47" s="178"/>
      <c r="CQ47" s="249"/>
      <c r="CR47" s="178"/>
      <c r="CU47" s="249"/>
      <c r="CV47" s="178"/>
      <c r="CY47" s="249"/>
      <c r="CZ47" s="178"/>
      <c r="DC47" s="249"/>
      <c r="DD47" s="178"/>
      <c r="DG47" s="249"/>
      <c r="DH47" s="178"/>
      <c r="DK47" s="249"/>
      <c r="DL47" s="178"/>
      <c r="DO47" s="249"/>
      <c r="DP47" s="178"/>
      <c r="DS47" s="249"/>
      <c r="DT47" s="178"/>
      <c r="DW47" s="249"/>
      <c r="DX47" s="178"/>
      <c r="EA47" s="249"/>
      <c r="EB47" s="178"/>
      <c r="EE47" s="249"/>
      <c r="EF47" s="178"/>
      <c r="EI47" s="249"/>
      <c r="EJ47" s="178"/>
      <c r="EM47" s="249"/>
      <c r="EN47" s="178"/>
      <c r="EQ47" s="249"/>
      <c r="ER47" s="178"/>
      <c r="EU47" s="249"/>
      <c r="EV47" s="178"/>
      <c r="EY47" s="249"/>
      <c r="EZ47" s="178"/>
      <c r="FC47" s="249"/>
      <c r="FD47" s="178"/>
      <c r="FG47" s="249"/>
      <c r="FH47" s="178"/>
      <c r="FK47" s="249"/>
      <c r="FL47" s="178"/>
      <c r="FO47" s="249"/>
      <c r="FP47" s="178"/>
      <c r="FS47" s="249"/>
      <c r="FT47" s="178"/>
      <c r="FW47" s="249"/>
      <c r="FX47" s="178"/>
      <c r="GA47" s="249"/>
      <c r="GB47" s="178"/>
      <c r="GE47" s="249"/>
      <c r="GF47" s="178"/>
      <c r="GI47" s="249"/>
      <c r="GJ47" s="178"/>
      <c r="GM47" s="249"/>
      <c r="GN47" s="178"/>
      <c r="GQ47" s="249"/>
      <c r="GR47" s="178"/>
      <c r="GU47" s="249"/>
      <c r="GV47" s="178"/>
      <c r="GY47" s="249"/>
      <c r="GZ47" s="178"/>
      <c r="HC47" s="249"/>
      <c r="HD47" s="178"/>
      <c r="HG47" s="249"/>
      <c r="HH47" s="178"/>
      <c r="HK47" s="249"/>
      <c r="HL47" s="178"/>
      <c r="HO47" s="249"/>
      <c r="HP47" s="178"/>
      <c r="HS47" s="249"/>
      <c r="HT47" s="178"/>
      <c r="HW47" s="249"/>
      <c r="HX47" s="178"/>
      <c r="IA47" s="249"/>
      <c r="IB47" s="178"/>
      <c r="IE47" s="249"/>
      <c r="IF47" s="178"/>
      <c r="II47" s="249"/>
      <c r="IJ47" s="178"/>
      <c r="IM47" s="249"/>
      <c r="IN47" s="178"/>
      <c r="IQ47" s="249"/>
    </row>
    <row r="48" spans="1:251" s="130" customFormat="1" ht="15" customHeight="1" x14ac:dyDescent="0.25">
      <c r="A48" s="170" t="s">
        <v>327</v>
      </c>
      <c r="B48" s="171">
        <v>23709.995333333332</v>
      </c>
      <c r="C48" s="171">
        <v>0.44445557221821685</v>
      </c>
      <c r="D48" s="250">
        <v>0.23445194110690151</v>
      </c>
    </row>
    <row r="49" spans="1:4" ht="15" customHeight="1" x14ac:dyDescent="0.25">
      <c r="A49" s="170" t="s">
        <v>328</v>
      </c>
      <c r="B49" s="171">
        <v>67684.100265007204</v>
      </c>
      <c r="C49" s="171">
        <v>1.3530646048234951</v>
      </c>
      <c r="D49" s="247">
        <v>0.66928181410882404</v>
      </c>
    </row>
    <row r="50" spans="1:4" ht="15" customHeight="1" x14ac:dyDescent="0.25">
      <c r="A50" s="152" t="s">
        <v>329</v>
      </c>
      <c r="B50" s="78"/>
      <c r="C50" s="78"/>
      <c r="D50" s="241"/>
    </row>
    <row r="51" spans="1:4" ht="15" customHeight="1" x14ac:dyDescent="0.25">
      <c r="A51" s="155" t="s">
        <v>197</v>
      </c>
      <c r="B51" s="164">
        <v>13045.347507500001</v>
      </c>
      <c r="C51" s="164">
        <v>0.24454148175558763</v>
      </c>
      <c r="D51" s="243">
        <v>0.12899652667782563</v>
      </c>
    </row>
    <row r="52" spans="1:4" ht="15" customHeight="1" x14ac:dyDescent="0.25">
      <c r="A52" s="155" t="s">
        <v>273</v>
      </c>
      <c r="B52" s="80">
        <v>20400</v>
      </c>
      <c r="C52" s="164">
        <v>0.38240807498197549</v>
      </c>
      <c r="D52" s="243">
        <v>0.20172165921335022</v>
      </c>
    </row>
    <row r="53" spans="1:4" ht="15" customHeight="1" x14ac:dyDescent="0.25">
      <c r="A53" s="158" t="s">
        <v>330</v>
      </c>
      <c r="B53" s="159">
        <v>33445.347507500002</v>
      </c>
      <c r="C53" s="159">
        <v>0.62694955673756314</v>
      </c>
      <c r="D53" s="239">
        <v>0.33071818589117585</v>
      </c>
    </row>
    <row r="54" spans="1:4" ht="15" customHeight="1" thickBot="1" x14ac:dyDescent="0.3">
      <c r="A54" s="131" t="s">
        <v>331</v>
      </c>
      <c r="B54" s="180">
        <v>101129.44777250721</v>
      </c>
      <c r="C54" s="181">
        <v>1.9800141615610583</v>
      </c>
      <c r="D54" s="251">
        <v>0.99999999999999989</v>
      </c>
    </row>
    <row r="55" spans="1:4" ht="15" customHeight="1" x14ac:dyDescent="0.25">
      <c r="A55" s="183" t="s">
        <v>68</v>
      </c>
      <c r="B55" s="183"/>
      <c r="C55" s="183"/>
      <c r="D55" s="183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I15" sqref="I15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149" t="s">
        <v>140</v>
      </c>
      <c r="B1" s="149"/>
      <c r="C1" s="73"/>
      <c r="D1" s="73"/>
    </row>
    <row r="2" spans="1:5" ht="15" customHeight="1" x14ac:dyDescent="0.25">
      <c r="A2" s="149" t="s">
        <v>413</v>
      </c>
      <c r="B2" s="149"/>
      <c r="C2" s="73"/>
      <c r="D2" s="73"/>
    </row>
    <row r="3" spans="1:5" ht="15" customHeight="1" x14ac:dyDescent="0.25">
      <c r="A3" s="252" t="s">
        <v>438</v>
      </c>
      <c r="B3" s="252"/>
      <c r="C3" s="73"/>
      <c r="D3" s="73"/>
    </row>
    <row r="4" spans="1:5" ht="15" customHeight="1" x14ac:dyDescent="0.25">
      <c r="A4" s="77" t="s">
        <v>439</v>
      </c>
      <c r="B4" s="77"/>
      <c r="C4" s="77"/>
      <c r="D4" s="73"/>
    </row>
    <row r="5" spans="1:5" ht="15" customHeight="1" x14ac:dyDescent="0.25">
      <c r="A5" s="77" t="s">
        <v>440</v>
      </c>
      <c r="B5" s="77"/>
      <c r="C5" s="77"/>
      <c r="D5" s="73"/>
    </row>
    <row r="6" spans="1:5" ht="15" customHeight="1" x14ac:dyDescent="0.25">
      <c r="A6" s="78" t="s">
        <v>281</v>
      </c>
      <c r="B6" s="79" t="s">
        <v>148</v>
      </c>
      <c r="E6" s="80"/>
    </row>
    <row r="7" spans="1:5" ht="15" customHeight="1" thickBot="1" x14ac:dyDescent="0.3">
      <c r="A7" s="78" t="s">
        <v>417</v>
      </c>
      <c r="B7" s="150">
        <v>247.5</v>
      </c>
      <c r="C7" s="88" t="s">
        <v>418</v>
      </c>
      <c r="D7" s="73"/>
    </row>
    <row r="8" spans="1:5" ht="15" customHeight="1" x14ac:dyDescent="0.25">
      <c r="A8" s="83"/>
      <c r="B8" s="151" t="s">
        <v>283</v>
      </c>
      <c r="C8" s="85" t="s">
        <v>419</v>
      </c>
      <c r="D8" s="151" t="s">
        <v>285</v>
      </c>
      <c r="E8" s="151" t="s">
        <v>285</v>
      </c>
    </row>
    <row r="9" spans="1:5" ht="15" customHeight="1" x14ac:dyDescent="0.25">
      <c r="A9" s="152" t="s">
        <v>9</v>
      </c>
      <c r="B9" s="88" t="s">
        <v>420</v>
      </c>
      <c r="C9" s="153"/>
      <c r="D9" s="88" t="s">
        <v>421</v>
      </c>
      <c r="E9" s="88" t="s">
        <v>421</v>
      </c>
    </row>
    <row r="10" spans="1:5" ht="15" customHeight="1" thickBot="1" x14ac:dyDescent="0.3">
      <c r="A10" s="91"/>
      <c r="B10" s="154" t="s">
        <v>422</v>
      </c>
      <c r="C10" s="154" t="s">
        <v>422</v>
      </c>
      <c r="D10" s="154" t="s">
        <v>153</v>
      </c>
      <c r="E10" s="154" t="s">
        <v>289</v>
      </c>
    </row>
    <row r="11" spans="1:5" ht="15" customHeight="1" x14ac:dyDescent="0.25">
      <c r="A11" s="152" t="s">
        <v>290</v>
      </c>
      <c r="B11" s="152"/>
      <c r="C11" s="152"/>
      <c r="D11" s="152"/>
    </row>
    <row r="12" spans="1:5" ht="15" customHeight="1" x14ac:dyDescent="0.25">
      <c r="A12" s="155" t="s">
        <v>291</v>
      </c>
      <c r="B12" s="80">
        <v>32670</v>
      </c>
      <c r="C12" s="156">
        <v>0.30739726027397263</v>
      </c>
      <c r="D12" s="157">
        <v>0.13442304381292988</v>
      </c>
      <c r="E12" s="157">
        <v>0.23636849332748841</v>
      </c>
    </row>
    <row r="13" spans="1:5" ht="15" customHeight="1" x14ac:dyDescent="0.25">
      <c r="A13" s="155" t="s">
        <v>292</v>
      </c>
      <c r="B13" s="80">
        <v>0</v>
      </c>
      <c r="C13" s="156">
        <v>0</v>
      </c>
      <c r="D13" s="157">
        <v>0</v>
      </c>
      <c r="E13" s="157">
        <v>0</v>
      </c>
    </row>
    <row r="14" spans="1:5" ht="15" customHeight="1" x14ac:dyDescent="0.25">
      <c r="A14" s="155" t="s">
        <v>293</v>
      </c>
      <c r="B14" s="80">
        <v>3454.62</v>
      </c>
      <c r="C14" s="156">
        <v>3.2505072644250725E-2</v>
      </c>
      <c r="D14" s="157">
        <v>1.4214280245394055E-2</v>
      </c>
      <c r="E14" s="157">
        <v>2.4994286024456931E-2</v>
      </c>
    </row>
    <row r="15" spans="1:5" ht="15" customHeight="1" x14ac:dyDescent="0.25">
      <c r="A15" s="155" t="s">
        <v>294</v>
      </c>
      <c r="B15" s="80">
        <v>0</v>
      </c>
      <c r="C15" s="156">
        <v>0</v>
      </c>
      <c r="D15" s="157">
        <v>0</v>
      </c>
      <c r="E15" s="157">
        <v>0</v>
      </c>
    </row>
    <row r="16" spans="1:5" ht="15" customHeight="1" x14ac:dyDescent="0.25">
      <c r="A16" s="155" t="s">
        <v>295</v>
      </c>
      <c r="B16" s="80">
        <v>250</v>
      </c>
      <c r="C16" s="156">
        <v>2.3522900235229001E-3</v>
      </c>
      <c r="D16" s="157">
        <v>1.0286428207294908E-3</v>
      </c>
      <c r="E16" s="157">
        <v>1.808757983834469E-3</v>
      </c>
    </row>
    <row r="17" spans="1:5" ht="15" customHeight="1" x14ac:dyDescent="0.25">
      <c r="A17" s="155" t="s">
        <v>296</v>
      </c>
      <c r="B17" s="80">
        <v>5047.0750000000007</v>
      </c>
      <c r="C17" s="156">
        <v>4.748873668188737E-2</v>
      </c>
      <c r="D17" s="157">
        <v>2.0766549857733185E-2</v>
      </c>
      <c r="E17" s="157">
        <v>3.6515748805045413E-2</v>
      </c>
    </row>
    <row r="18" spans="1:5" ht="15" customHeight="1" x14ac:dyDescent="0.25">
      <c r="A18" s="155" t="s">
        <v>297</v>
      </c>
      <c r="B18" s="80">
        <v>65033.160000000011</v>
      </c>
      <c r="C18" s="156">
        <v>0.61190741386467429</v>
      </c>
      <c r="D18" s="157">
        <v>0.26758357257340926</v>
      </c>
      <c r="E18" s="157">
        <v>0.47051698945593778</v>
      </c>
    </row>
    <row r="19" spans="1:5" ht="15" customHeight="1" x14ac:dyDescent="0.25">
      <c r="A19" s="155" t="s">
        <v>423</v>
      </c>
      <c r="B19" s="80">
        <v>1149.5999999999999</v>
      </c>
      <c r="C19" s="156">
        <v>1.0816770444167702E-2</v>
      </c>
      <c r="D19" s="157">
        <v>4.7301111468424908E-3</v>
      </c>
      <c r="E19" s="157">
        <v>8.3173927128644218E-3</v>
      </c>
    </row>
    <row r="20" spans="1:5" ht="15" customHeight="1" x14ac:dyDescent="0.25">
      <c r="A20" s="155" t="s">
        <v>299</v>
      </c>
      <c r="B20" s="80">
        <v>6074.6799999999994</v>
      </c>
      <c r="C20" s="156">
        <v>5.7157636640376354E-2</v>
      </c>
      <c r="D20" s="157">
        <v>2.4994703880916094E-2</v>
      </c>
      <c r="E20" s="157">
        <v>4.3950503796958279E-2</v>
      </c>
    </row>
    <row r="21" spans="1:5" ht="15" customHeight="1" x14ac:dyDescent="0.25">
      <c r="A21" s="155" t="s">
        <v>300</v>
      </c>
      <c r="B21" s="80">
        <v>2650</v>
      </c>
      <c r="C21" s="156">
        <v>2.4934274249342744E-2</v>
      </c>
      <c r="D21" s="157">
        <v>1.0903613899732604E-2</v>
      </c>
      <c r="E21" s="157">
        <v>1.9172834628645372E-2</v>
      </c>
    </row>
    <row r="22" spans="1:5" ht="15" customHeight="1" x14ac:dyDescent="0.25">
      <c r="A22" s="155" t="s">
        <v>301</v>
      </c>
      <c r="B22" s="80">
        <v>2160</v>
      </c>
      <c r="C22" s="156">
        <v>2.0323785803237859E-2</v>
      </c>
      <c r="D22" s="157">
        <v>8.8874739711028022E-3</v>
      </c>
      <c r="E22" s="157">
        <v>1.5627668980329811E-2</v>
      </c>
    </row>
    <row r="23" spans="1:5" ht="15" customHeight="1" x14ac:dyDescent="0.25">
      <c r="A23" s="155" t="s">
        <v>424</v>
      </c>
      <c r="B23" s="80">
        <v>0</v>
      </c>
      <c r="C23" s="156">
        <v>0</v>
      </c>
      <c r="D23" s="157">
        <v>0</v>
      </c>
      <c r="E23" s="157">
        <v>0</v>
      </c>
    </row>
    <row r="24" spans="1:5" ht="15" customHeight="1" x14ac:dyDescent="0.25">
      <c r="A24" s="155" t="s">
        <v>425</v>
      </c>
      <c r="B24" s="80">
        <v>0</v>
      </c>
      <c r="C24" s="156">
        <v>0</v>
      </c>
      <c r="D24" s="157">
        <v>0</v>
      </c>
      <c r="E24" s="157">
        <v>0</v>
      </c>
    </row>
    <row r="25" spans="1:5" ht="15" customHeight="1" x14ac:dyDescent="0.25">
      <c r="A25" s="155" t="s">
        <v>304</v>
      </c>
      <c r="B25" s="80">
        <v>730.8</v>
      </c>
      <c r="C25" s="156">
        <v>8.0896637608966378E-3</v>
      </c>
      <c r="D25" s="157">
        <v>3.0069286935564478E-3</v>
      </c>
      <c r="E25" s="157">
        <v>5.2873613383449189E-3</v>
      </c>
    </row>
    <row r="26" spans="1:5" ht="15" customHeight="1" x14ac:dyDescent="0.25">
      <c r="A26" s="155" t="s">
        <v>305</v>
      </c>
      <c r="B26" s="80">
        <v>2059.1999999999998</v>
      </c>
      <c r="C26" s="156">
        <v>1.9375342465753422E-2</v>
      </c>
      <c r="D26" s="157">
        <v>8.4727251857846693E-3</v>
      </c>
      <c r="E26" s="157">
        <v>1.4898377761247751E-2</v>
      </c>
    </row>
    <row r="27" spans="1:5" ht="15" customHeight="1" x14ac:dyDescent="0.25">
      <c r="A27" s="155" t="s">
        <v>306</v>
      </c>
      <c r="B27" s="80">
        <v>2588.1205937499999</v>
      </c>
      <c r="C27" s="156">
        <v>2.4352041009409159E-2</v>
      </c>
      <c r="D27" s="157">
        <v>1.0649006671772338E-2</v>
      </c>
      <c r="E27" s="157">
        <v>1.8725135148286873E-2</v>
      </c>
    </row>
    <row r="28" spans="1:5" ht="15" customHeight="1" x14ac:dyDescent="0.25">
      <c r="A28" s="155" t="s">
        <v>307</v>
      </c>
      <c r="B28" s="80">
        <v>3825.8295999999996</v>
      </c>
      <c r="C28" s="156">
        <v>3.5997843199114428E-2</v>
      </c>
      <c r="D28" s="157">
        <v>1.5741648605497517E-2</v>
      </c>
      <c r="E28" s="157">
        <v>2.7679999335160927E-2</v>
      </c>
    </row>
    <row r="29" spans="1:5" s="130" customFormat="1" ht="15" customHeight="1" x14ac:dyDescent="0.25">
      <c r="A29" s="155" t="s">
        <v>308</v>
      </c>
      <c r="B29" s="80">
        <v>2156.1456000000003</v>
      </c>
      <c r="C29" s="156">
        <v>2.0287519136571192E-2</v>
      </c>
      <c r="D29" s="157">
        <v>8.8716147675499245E-3</v>
      </c>
      <c r="E29" s="157">
        <v>1.5599782273238248E-2</v>
      </c>
    </row>
    <row r="30" spans="1:5" ht="15" customHeight="1" x14ac:dyDescent="0.25">
      <c r="A30" s="155" t="s">
        <v>309</v>
      </c>
      <c r="B30" s="80">
        <v>0</v>
      </c>
      <c r="C30" s="156">
        <v>0</v>
      </c>
      <c r="D30" s="157">
        <v>0</v>
      </c>
      <c r="E30" s="157">
        <v>0</v>
      </c>
    </row>
    <row r="31" spans="1:5" ht="15" customHeight="1" x14ac:dyDescent="0.25">
      <c r="A31" s="155" t="s">
        <v>310</v>
      </c>
      <c r="B31" s="80">
        <v>6492.4615396875015</v>
      </c>
      <c r="C31" s="156">
        <v>6.1088610031652155E-2</v>
      </c>
      <c r="D31" s="157">
        <v>2.671369580664754E-2</v>
      </c>
      <c r="E31" s="157">
        <v>4.6973166578591991E-2</v>
      </c>
    </row>
    <row r="32" spans="1:5" ht="15" customHeight="1" x14ac:dyDescent="0.25">
      <c r="A32" s="158" t="s">
        <v>311</v>
      </c>
      <c r="B32" s="159">
        <v>136341.6923334375</v>
      </c>
      <c r="C32" s="159">
        <v>1.2840742602288295</v>
      </c>
      <c r="D32" s="160">
        <v>0.56098761193959823</v>
      </c>
      <c r="E32" s="161">
        <v>0.98643649815043155</v>
      </c>
    </row>
    <row r="33" spans="1:251" ht="15" customHeight="1" x14ac:dyDescent="0.25">
      <c r="A33" s="152" t="s">
        <v>312</v>
      </c>
      <c r="B33" s="78"/>
      <c r="C33" s="78"/>
      <c r="D33" s="162"/>
    </row>
    <row r="34" spans="1:251" ht="15" customHeight="1" x14ac:dyDescent="0.25">
      <c r="A34" s="163" t="s">
        <v>180</v>
      </c>
      <c r="B34" s="164">
        <v>1874.6982695847657</v>
      </c>
      <c r="C34" s="164">
        <v>1.7639336146639557E-2</v>
      </c>
      <c r="D34" s="165">
        <v>7.7135796641694763E-3</v>
      </c>
      <c r="E34" s="157">
        <v>1.3563501849568435E-2</v>
      </c>
    </row>
    <row r="35" spans="1:251" ht="15" customHeight="1" x14ac:dyDescent="0.25">
      <c r="A35" s="166" t="s">
        <v>313</v>
      </c>
      <c r="B35" s="167">
        <v>1874.6982695847657</v>
      </c>
      <c r="C35" s="167">
        <v>1.7639336146639557E-2</v>
      </c>
      <c r="D35" s="168">
        <v>7.7135796641694763E-3</v>
      </c>
      <c r="E35" s="169">
        <v>1.3563501849568435E-2</v>
      </c>
      <c r="G35" s="32"/>
      <c r="H35" s="155"/>
      <c r="K35" s="32"/>
      <c r="L35" s="155"/>
      <c r="O35" s="32"/>
      <c r="P35" s="155"/>
      <c r="S35" s="32"/>
      <c r="T35" s="155"/>
      <c r="W35" s="32"/>
      <c r="X35" s="155"/>
      <c r="AA35" s="32"/>
      <c r="AB35" s="155"/>
      <c r="AE35" s="32"/>
      <c r="AF35" s="155"/>
      <c r="AI35" s="32"/>
      <c r="AJ35" s="155"/>
      <c r="AM35" s="32"/>
      <c r="AN35" s="155"/>
      <c r="AQ35" s="32"/>
      <c r="AR35" s="155"/>
      <c r="AU35" s="32"/>
      <c r="AV35" s="155"/>
      <c r="AY35" s="32"/>
      <c r="AZ35" s="155"/>
      <c r="BC35" s="32"/>
      <c r="BD35" s="155"/>
      <c r="BG35" s="32"/>
      <c r="BH35" s="155"/>
      <c r="BK35" s="32"/>
      <c r="BL35" s="155"/>
      <c r="BO35" s="32"/>
      <c r="BP35" s="155"/>
      <c r="BS35" s="32"/>
      <c r="BT35" s="155"/>
      <c r="BW35" s="32"/>
      <c r="BX35" s="155"/>
      <c r="CA35" s="32"/>
      <c r="CB35" s="155"/>
      <c r="CE35" s="32"/>
      <c r="CF35" s="155"/>
      <c r="CI35" s="32"/>
      <c r="CJ35" s="155"/>
      <c r="CM35" s="32"/>
      <c r="CN35" s="155"/>
      <c r="CQ35" s="32"/>
      <c r="CR35" s="155"/>
      <c r="CU35" s="32"/>
      <c r="CV35" s="155"/>
      <c r="CY35" s="32"/>
      <c r="CZ35" s="155"/>
      <c r="DC35" s="32"/>
      <c r="DD35" s="155"/>
      <c r="DG35" s="32"/>
      <c r="DH35" s="155"/>
      <c r="DK35" s="32"/>
      <c r="DL35" s="155"/>
      <c r="DO35" s="32"/>
      <c r="DP35" s="155"/>
      <c r="DS35" s="32"/>
      <c r="DT35" s="155"/>
      <c r="DW35" s="32"/>
      <c r="DX35" s="155"/>
      <c r="EA35" s="32"/>
      <c r="EB35" s="155"/>
      <c r="EE35" s="32"/>
      <c r="EF35" s="155"/>
      <c r="EI35" s="32"/>
      <c r="EJ35" s="155"/>
      <c r="EM35" s="32"/>
      <c r="EN35" s="155"/>
      <c r="EQ35" s="32"/>
      <c r="ER35" s="155"/>
      <c r="EU35" s="32"/>
      <c r="EV35" s="155"/>
      <c r="EY35" s="32"/>
      <c r="EZ35" s="155"/>
      <c r="FC35" s="32"/>
      <c r="FD35" s="155"/>
      <c r="FG35" s="32"/>
      <c r="FH35" s="155"/>
      <c r="FK35" s="32"/>
      <c r="FL35" s="155"/>
      <c r="FO35" s="32"/>
      <c r="FP35" s="155"/>
      <c r="FS35" s="32"/>
      <c r="FT35" s="155"/>
      <c r="FW35" s="32"/>
      <c r="FX35" s="155"/>
      <c r="GA35" s="32"/>
      <c r="GB35" s="155"/>
      <c r="GE35" s="32"/>
      <c r="GF35" s="155"/>
      <c r="GI35" s="32"/>
      <c r="GJ35" s="155"/>
      <c r="GM35" s="32"/>
      <c r="GN35" s="155"/>
      <c r="GQ35" s="32"/>
      <c r="GR35" s="155"/>
      <c r="GU35" s="32"/>
      <c r="GV35" s="155"/>
      <c r="GY35" s="32"/>
      <c r="GZ35" s="155"/>
      <c r="HC35" s="32"/>
      <c r="HD35" s="155"/>
      <c r="HG35" s="32"/>
      <c r="HH35" s="155"/>
      <c r="HK35" s="32"/>
      <c r="HL35" s="155"/>
      <c r="HO35" s="32"/>
      <c r="HP35" s="155"/>
      <c r="HS35" s="32"/>
      <c r="HT35" s="155"/>
      <c r="HW35" s="32"/>
      <c r="HX35" s="155"/>
      <c r="IA35" s="32"/>
      <c r="IB35" s="155"/>
      <c r="IE35" s="32"/>
      <c r="IF35" s="155"/>
      <c r="II35" s="32"/>
      <c r="IJ35" s="155"/>
      <c r="IM35" s="32"/>
      <c r="IN35" s="155"/>
      <c r="IQ35" s="32"/>
    </row>
    <row r="36" spans="1:251" ht="15" customHeight="1" x14ac:dyDescent="0.25">
      <c r="A36" s="170" t="s">
        <v>314</v>
      </c>
      <c r="B36" s="171">
        <v>138216.39060302227</v>
      </c>
      <c r="C36" s="172">
        <v>1.3017135963754691</v>
      </c>
      <c r="D36" s="173">
        <v>0.56870119160376775</v>
      </c>
      <c r="E36" s="173">
        <v>1</v>
      </c>
    </row>
    <row r="37" spans="1:251" ht="15" customHeight="1" x14ac:dyDescent="0.25">
      <c r="A37" s="152" t="s">
        <v>315</v>
      </c>
      <c r="B37" s="78"/>
      <c r="C37" s="78"/>
      <c r="D37" s="162"/>
    </row>
    <row r="38" spans="1:251" ht="15" customHeight="1" x14ac:dyDescent="0.25">
      <c r="A38" s="155" t="s">
        <v>184</v>
      </c>
      <c r="B38" s="80">
        <v>8652.467200000001</v>
      </c>
      <c r="C38" s="80">
        <v>8.1412449093676495E-2</v>
      </c>
      <c r="D38" s="157">
        <v>3.5601193067509605E-2</v>
      </c>
    </row>
    <row r="39" spans="1:251" ht="15" customHeight="1" x14ac:dyDescent="0.25">
      <c r="A39" s="155" t="s">
        <v>316</v>
      </c>
      <c r="B39" s="80">
        <v>3805.4272000000005</v>
      </c>
      <c r="C39" s="80">
        <v>3.5805873751210741E-2</v>
      </c>
      <c r="D39" s="157">
        <v>1.5657701476354917E-2</v>
      </c>
    </row>
    <row r="40" spans="1:251" ht="15" customHeight="1" x14ac:dyDescent="0.25">
      <c r="A40" s="155" t="s">
        <v>317</v>
      </c>
      <c r="B40" s="80">
        <v>0</v>
      </c>
      <c r="C40" s="80">
        <v>0</v>
      </c>
      <c r="D40" s="157">
        <v>0</v>
      </c>
    </row>
    <row r="41" spans="1:251" ht="15" customHeight="1" x14ac:dyDescent="0.25">
      <c r="A41" s="155" t="s">
        <v>318</v>
      </c>
      <c r="B41" s="80">
        <v>23530.362000000001</v>
      </c>
      <c r="C41" s="80">
        <v>0.22140094312992945</v>
      </c>
      <c r="D41" s="157">
        <v>9.6817351761864109E-2</v>
      </c>
    </row>
    <row r="42" spans="1:251" ht="15" customHeight="1" x14ac:dyDescent="0.25">
      <c r="A42" s="158" t="s">
        <v>319</v>
      </c>
      <c r="B42" s="159">
        <v>35988.256399999998</v>
      </c>
      <c r="C42" s="159">
        <v>0.33861926597481667</v>
      </c>
      <c r="D42" s="160">
        <v>0.14807624630572863</v>
      </c>
      <c r="F42" s="155"/>
      <c r="J42" s="155"/>
      <c r="N42" s="155"/>
      <c r="R42" s="155"/>
      <c r="V42" s="155"/>
      <c r="Z42" s="155"/>
      <c r="AD42" s="155"/>
      <c r="AH42" s="155"/>
      <c r="AL42" s="155"/>
      <c r="AP42" s="155"/>
      <c r="AT42" s="155"/>
      <c r="AX42" s="155"/>
      <c r="BB42" s="155"/>
      <c r="BF42" s="155"/>
      <c r="BJ42" s="155"/>
      <c r="BN42" s="155"/>
      <c r="BR42" s="155"/>
      <c r="BV42" s="155"/>
      <c r="BZ42" s="155"/>
      <c r="CD42" s="155"/>
      <c r="CH42" s="155"/>
      <c r="CL42" s="155"/>
      <c r="CP42" s="155"/>
      <c r="CT42" s="155"/>
      <c r="CX42" s="155"/>
      <c r="DB42" s="155"/>
      <c r="DF42" s="155"/>
      <c r="DJ42" s="155"/>
      <c r="DN42" s="155"/>
      <c r="DR42" s="155"/>
      <c r="DV42" s="155"/>
      <c r="DZ42" s="155"/>
      <c r="ED42" s="155"/>
      <c r="EH42" s="155"/>
      <c r="EL42" s="155"/>
      <c r="EP42" s="155"/>
      <c r="ET42" s="155"/>
      <c r="EX42" s="155"/>
      <c r="FB42" s="155"/>
      <c r="FF42" s="155"/>
      <c r="FJ42" s="155"/>
      <c r="FN42" s="155"/>
      <c r="FR42" s="155"/>
      <c r="FV42" s="155"/>
      <c r="FZ42" s="155"/>
      <c r="GD42" s="155"/>
      <c r="GH42" s="155"/>
      <c r="GL42" s="155"/>
      <c r="GP42" s="155"/>
      <c r="GT42" s="155"/>
      <c r="GX42" s="155"/>
      <c r="HB42" s="155"/>
      <c r="HF42" s="155"/>
      <c r="HJ42" s="155"/>
      <c r="HN42" s="155"/>
      <c r="HR42" s="155"/>
      <c r="HV42" s="155"/>
      <c r="HZ42" s="155"/>
      <c r="ID42" s="155"/>
      <c r="IH42" s="155"/>
      <c r="IL42" s="155"/>
    </row>
    <row r="43" spans="1:251" s="130" customFormat="1" ht="15" customHeight="1" x14ac:dyDescent="0.25">
      <c r="A43" s="152" t="s">
        <v>320</v>
      </c>
      <c r="B43" s="78"/>
      <c r="C43" s="78"/>
      <c r="D43" s="162"/>
    </row>
    <row r="44" spans="1:251" ht="15" customHeight="1" x14ac:dyDescent="0.25">
      <c r="A44" s="174" t="s">
        <v>426</v>
      </c>
      <c r="B44" s="164">
        <v>6600</v>
      </c>
      <c r="C44" s="164">
        <v>6.2100456621004566E-2</v>
      </c>
      <c r="D44" s="175">
        <v>2.7156170467258559E-2</v>
      </c>
      <c r="E44" s="157"/>
    </row>
    <row r="45" spans="1:251" ht="15" customHeight="1" x14ac:dyDescent="0.25">
      <c r="A45" s="163" t="s">
        <v>192</v>
      </c>
      <c r="B45" s="164">
        <v>0</v>
      </c>
      <c r="C45" s="164">
        <v>0</v>
      </c>
      <c r="D45" s="165">
        <v>0</v>
      </c>
    </row>
    <row r="46" spans="1:251" ht="15" customHeight="1" x14ac:dyDescent="0.25">
      <c r="A46" s="163" t="s">
        <v>193</v>
      </c>
      <c r="B46" s="80">
        <v>539.03640000000007</v>
      </c>
      <c r="C46" s="164">
        <v>5.0718797841427981E-3</v>
      </c>
      <c r="D46" s="165">
        <v>2.2179036918874811E-3</v>
      </c>
    </row>
    <row r="47" spans="1:251" s="176" customFormat="1" ht="15" customHeight="1" x14ac:dyDescent="0.25">
      <c r="A47" s="158" t="s">
        <v>326</v>
      </c>
      <c r="B47" s="159">
        <v>7139.0364</v>
      </c>
      <c r="C47" s="159">
        <v>6.7172336405147359E-2</v>
      </c>
      <c r="D47" s="160">
        <v>2.937407415914604E-2</v>
      </c>
      <c r="G47" s="177"/>
      <c r="H47" s="178"/>
      <c r="K47" s="177"/>
      <c r="L47" s="178"/>
      <c r="O47" s="177"/>
      <c r="P47" s="178"/>
      <c r="S47" s="177"/>
      <c r="T47" s="178"/>
      <c r="W47" s="177"/>
      <c r="X47" s="178"/>
      <c r="AA47" s="177"/>
      <c r="AB47" s="178"/>
      <c r="AE47" s="177"/>
      <c r="AF47" s="178"/>
      <c r="AI47" s="177"/>
      <c r="AJ47" s="178"/>
      <c r="AM47" s="177"/>
      <c r="AN47" s="178"/>
      <c r="AQ47" s="177"/>
      <c r="AR47" s="178"/>
      <c r="AU47" s="177"/>
      <c r="AV47" s="178"/>
      <c r="AY47" s="177"/>
      <c r="AZ47" s="178"/>
      <c r="BC47" s="177"/>
      <c r="BD47" s="178"/>
      <c r="BG47" s="177"/>
      <c r="BH47" s="178"/>
      <c r="BK47" s="177"/>
      <c r="BL47" s="178"/>
      <c r="BO47" s="177"/>
      <c r="BP47" s="178"/>
      <c r="BS47" s="177"/>
      <c r="BT47" s="178"/>
      <c r="BW47" s="177"/>
      <c r="BX47" s="178"/>
      <c r="CA47" s="177"/>
      <c r="CB47" s="178"/>
      <c r="CE47" s="177"/>
      <c r="CF47" s="178"/>
      <c r="CI47" s="177"/>
      <c r="CJ47" s="178"/>
      <c r="CM47" s="177"/>
      <c r="CN47" s="178"/>
      <c r="CQ47" s="177"/>
      <c r="CR47" s="178"/>
      <c r="CU47" s="177"/>
      <c r="CV47" s="178"/>
      <c r="CY47" s="177"/>
      <c r="CZ47" s="178"/>
      <c r="DC47" s="177"/>
      <c r="DD47" s="178"/>
      <c r="DG47" s="177"/>
      <c r="DH47" s="178"/>
      <c r="DK47" s="177"/>
      <c r="DL47" s="178"/>
      <c r="DO47" s="177"/>
      <c r="DP47" s="178"/>
      <c r="DS47" s="177"/>
      <c r="DT47" s="178"/>
      <c r="DW47" s="177"/>
      <c r="DX47" s="178"/>
      <c r="EA47" s="177"/>
      <c r="EB47" s="178"/>
      <c r="EE47" s="177"/>
      <c r="EF47" s="178"/>
      <c r="EI47" s="177"/>
      <c r="EJ47" s="178"/>
      <c r="EM47" s="177"/>
      <c r="EN47" s="178"/>
      <c r="EQ47" s="177"/>
      <c r="ER47" s="178"/>
      <c r="EU47" s="177"/>
      <c r="EV47" s="178"/>
      <c r="EY47" s="177"/>
      <c r="EZ47" s="178"/>
      <c r="FC47" s="177"/>
      <c r="FD47" s="178"/>
      <c r="FG47" s="177"/>
      <c r="FH47" s="178"/>
      <c r="FK47" s="177"/>
      <c r="FL47" s="178"/>
      <c r="FO47" s="177"/>
      <c r="FP47" s="178"/>
      <c r="FS47" s="177"/>
      <c r="FT47" s="178"/>
      <c r="FW47" s="177"/>
      <c r="FX47" s="178"/>
      <c r="GA47" s="177"/>
      <c r="GB47" s="178"/>
      <c r="GE47" s="177"/>
      <c r="GF47" s="178"/>
      <c r="GI47" s="177"/>
      <c r="GJ47" s="178"/>
      <c r="GM47" s="177"/>
      <c r="GN47" s="178"/>
      <c r="GQ47" s="177"/>
      <c r="GR47" s="178"/>
      <c r="GU47" s="177"/>
      <c r="GV47" s="178"/>
      <c r="GY47" s="177"/>
      <c r="GZ47" s="178"/>
      <c r="HC47" s="177"/>
      <c r="HD47" s="178"/>
      <c r="HG47" s="177"/>
      <c r="HH47" s="178"/>
      <c r="HK47" s="177"/>
      <c r="HL47" s="178"/>
      <c r="HO47" s="177"/>
      <c r="HP47" s="178"/>
      <c r="HS47" s="177"/>
      <c r="HT47" s="178"/>
      <c r="HW47" s="177"/>
      <c r="HX47" s="178"/>
      <c r="IA47" s="177"/>
      <c r="IB47" s="178"/>
      <c r="IE47" s="177"/>
      <c r="IF47" s="178"/>
      <c r="II47" s="177"/>
      <c r="IJ47" s="178"/>
      <c r="IM47" s="177"/>
      <c r="IN47" s="178"/>
      <c r="IQ47" s="177"/>
    </row>
    <row r="48" spans="1:251" s="130" customFormat="1" ht="15" customHeight="1" x14ac:dyDescent="0.25">
      <c r="A48" s="170" t="s">
        <v>327</v>
      </c>
      <c r="B48" s="171">
        <v>43127.292799999996</v>
      </c>
      <c r="C48" s="171">
        <v>0.40579160237996403</v>
      </c>
      <c r="D48" s="179">
        <v>0.17745032046487463</v>
      </c>
    </row>
    <row r="49" spans="1:4" ht="15" customHeight="1" x14ac:dyDescent="0.25">
      <c r="A49" s="170" t="s">
        <v>328</v>
      </c>
      <c r="B49" s="171">
        <v>181343.68340302227</v>
      </c>
      <c r="C49" s="171">
        <v>1.7075051987554333</v>
      </c>
      <c r="D49" s="173">
        <v>0.74615151206864239</v>
      </c>
    </row>
    <row r="50" spans="1:4" ht="15" customHeight="1" x14ac:dyDescent="0.25">
      <c r="A50" s="152" t="s">
        <v>329</v>
      </c>
      <c r="B50" s="78"/>
      <c r="C50" s="78"/>
      <c r="D50" s="162"/>
    </row>
    <row r="51" spans="1:4" ht="15" customHeight="1" x14ac:dyDescent="0.25">
      <c r="A51" s="155" t="s">
        <v>197</v>
      </c>
      <c r="B51" s="164">
        <v>6615.0030699999998</v>
      </c>
      <c r="C51" s="164">
        <v>6.2241622908537422E-2</v>
      </c>
      <c r="D51" s="165">
        <v>2.7217901668236167E-2</v>
      </c>
    </row>
    <row r="52" spans="1:4" ht="15" customHeight="1" x14ac:dyDescent="0.25">
      <c r="A52" s="155" t="s">
        <v>273</v>
      </c>
      <c r="B52" s="80">
        <v>55079.999999999993</v>
      </c>
      <c r="C52" s="164">
        <v>0.51825653798256532</v>
      </c>
      <c r="D52" s="165">
        <v>0.22663058626312141</v>
      </c>
    </row>
    <row r="53" spans="1:4" ht="15" customHeight="1" x14ac:dyDescent="0.25">
      <c r="A53" s="158" t="s">
        <v>330</v>
      </c>
      <c r="B53" s="159">
        <v>61695.003069999992</v>
      </c>
      <c r="C53" s="159">
        <v>0.58049816089110273</v>
      </c>
      <c r="D53" s="160">
        <v>0.25384848793135756</v>
      </c>
    </row>
    <row r="54" spans="1:4" ht="15" customHeight="1" thickBot="1" x14ac:dyDescent="0.3">
      <c r="A54" s="131" t="s">
        <v>331</v>
      </c>
      <c r="B54" s="180">
        <v>243038.68647302227</v>
      </c>
      <c r="C54" s="181">
        <v>2.2880033596465359</v>
      </c>
      <c r="D54" s="182">
        <v>1</v>
      </c>
    </row>
    <row r="55" spans="1:4" ht="15" customHeight="1" x14ac:dyDescent="0.25">
      <c r="A55" s="183" t="s">
        <v>275</v>
      </c>
      <c r="B55" s="183"/>
      <c r="C55" s="183"/>
      <c r="D55" s="183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55"/>
  <sheetViews>
    <sheetView showGridLines="0" zoomScaleNormal="100" workbookViewId="0">
      <selection activeCell="G38" sqref="G38"/>
    </sheetView>
  </sheetViews>
  <sheetFormatPr defaultColWidth="13.140625" defaultRowHeight="15" customHeight="1" x14ac:dyDescent="0.2"/>
  <cols>
    <col min="1" max="1" width="58.42578125" style="255" bestFit="1" customWidth="1"/>
    <col min="2" max="2" width="14.140625" style="255" customWidth="1"/>
    <col min="3" max="3" width="9.85546875" style="255" customWidth="1"/>
    <col min="4" max="4" width="13.7109375" style="255" bestFit="1" customWidth="1"/>
    <col min="5" max="5" width="14.85546875" style="255" bestFit="1" customWidth="1"/>
    <col min="6" max="257" width="13.140625" style="255" customWidth="1"/>
    <col min="258" max="16384" width="13.140625" style="288"/>
  </cols>
  <sheetData>
    <row r="1" spans="1:5" ht="15" customHeight="1" x14ac:dyDescent="0.2">
      <c r="A1" s="253" t="s">
        <v>140</v>
      </c>
      <c r="B1" s="253"/>
      <c r="C1" s="254"/>
      <c r="D1" s="254"/>
    </row>
    <row r="2" spans="1:5" ht="15" customHeight="1" x14ac:dyDescent="0.2">
      <c r="A2" s="253" t="s">
        <v>413</v>
      </c>
      <c r="B2" s="253"/>
      <c r="C2" s="254"/>
      <c r="D2" s="254"/>
    </row>
    <row r="3" spans="1:5" ht="15" customHeight="1" thickBot="1" x14ac:dyDescent="0.25">
      <c r="A3" s="256">
        <v>2021</v>
      </c>
      <c r="B3" s="257"/>
      <c r="C3" s="254"/>
      <c r="D3" s="254"/>
    </row>
    <row r="4" spans="1:5" ht="15" customHeight="1" x14ac:dyDescent="0.2">
      <c r="A4" s="258" t="s">
        <v>441</v>
      </c>
      <c r="B4" s="258"/>
      <c r="C4" s="258"/>
      <c r="D4" s="254"/>
    </row>
    <row r="5" spans="1:5" ht="15" customHeight="1" x14ac:dyDescent="0.2">
      <c r="A5" s="258" t="s">
        <v>440</v>
      </c>
      <c r="B5" s="258"/>
      <c r="C5" s="258"/>
      <c r="D5" s="254"/>
    </row>
    <row r="6" spans="1:5" ht="15" customHeight="1" x14ac:dyDescent="0.2">
      <c r="A6" s="259" t="s">
        <v>281</v>
      </c>
      <c r="B6" s="260" t="s">
        <v>148</v>
      </c>
      <c r="E6" s="261"/>
    </row>
    <row r="7" spans="1:5" ht="15" customHeight="1" thickBot="1" x14ac:dyDescent="0.25">
      <c r="A7" s="259" t="s">
        <v>417</v>
      </c>
      <c r="B7" s="262">
        <v>256</v>
      </c>
      <c r="C7" s="263" t="s">
        <v>418</v>
      </c>
      <c r="D7" s="254"/>
    </row>
    <row r="8" spans="1:5" ht="15" customHeight="1" x14ac:dyDescent="0.2">
      <c r="A8" s="264"/>
      <c r="B8" s="265" t="s">
        <v>283</v>
      </c>
      <c r="C8" s="266" t="s">
        <v>419</v>
      </c>
      <c r="D8" s="265" t="s">
        <v>285</v>
      </c>
      <c r="E8" s="265" t="s">
        <v>285</v>
      </c>
    </row>
    <row r="9" spans="1:5" ht="15" customHeight="1" x14ac:dyDescent="0.2">
      <c r="A9" s="267" t="s">
        <v>9</v>
      </c>
      <c r="B9" s="263" t="s">
        <v>420</v>
      </c>
      <c r="C9" s="268"/>
      <c r="D9" s="263" t="s">
        <v>421</v>
      </c>
      <c r="E9" s="263" t="s">
        <v>421</v>
      </c>
    </row>
    <row r="10" spans="1:5" ht="15" customHeight="1" thickBot="1" x14ac:dyDescent="0.25">
      <c r="A10" s="269"/>
      <c r="B10" s="270" t="s">
        <v>422</v>
      </c>
      <c r="C10" s="270" t="s">
        <v>422</v>
      </c>
      <c r="D10" s="270" t="s">
        <v>153</v>
      </c>
      <c r="E10" s="270" t="s">
        <v>289</v>
      </c>
    </row>
    <row r="11" spans="1:5" ht="15" customHeight="1" x14ac:dyDescent="0.2">
      <c r="A11" s="267" t="s">
        <v>290</v>
      </c>
      <c r="B11" s="267"/>
      <c r="C11" s="267"/>
      <c r="D11" s="267"/>
    </row>
    <row r="12" spans="1:5" ht="15" customHeight="1" x14ac:dyDescent="0.2">
      <c r="A12" s="271" t="s">
        <v>291</v>
      </c>
      <c r="B12" s="261">
        <v>33792</v>
      </c>
      <c r="C12" s="272">
        <v>0.30739726027397263</v>
      </c>
      <c r="D12" s="212">
        <v>0.16142989969435934</v>
      </c>
      <c r="E12" s="212">
        <v>0.240139248725114</v>
      </c>
    </row>
    <row r="13" spans="1:5" ht="15" customHeight="1" x14ac:dyDescent="0.2">
      <c r="A13" s="271" t="s">
        <v>292</v>
      </c>
      <c r="B13" s="261">
        <v>4800</v>
      </c>
      <c r="C13" s="272">
        <v>4.3664383561643837E-2</v>
      </c>
      <c r="D13" s="212">
        <v>2.2930383479312408E-2</v>
      </c>
      <c r="E13" s="212">
        <v>3.4110688739362786E-2</v>
      </c>
    </row>
    <row r="14" spans="1:5" ht="15" customHeight="1" x14ac:dyDescent="0.2">
      <c r="A14" s="271" t="s">
        <v>293</v>
      </c>
      <c r="B14" s="261">
        <v>6273.9500000000007</v>
      </c>
      <c r="C14" s="272">
        <v>5.7072533176369865E-2</v>
      </c>
      <c r="D14" s="212">
        <v>2.9971683214590018E-2</v>
      </c>
      <c r="E14" s="212">
        <v>4.4585157420067738E-2</v>
      </c>
    </row>
    <row r="15" spans="1:5" ht="15" customHeight="1" x14ac:dyDescent="0.2">
      <c r="A15" s="271" t="s">
        <v>294</v>
      </c>
      <c r="B15" s="261">
        <v>0</v>
      </c>
      <c r="C15" s="272">
        <v>0</v>
      </c>
      <c r="D15" s="212">
        <v>0</v>
      </c>
      <c r="E15" s="212">
        <v>0</v>
      </c>
    </row>
    <row r="16" spans="1:5" ht="15" customHeight="1" x14ac:dyDescent="0.2">
      <c r="A16" s="271" t="s">
        <v>295</v>
      </c>
      <c r="B16" s="261">
        <v>0</v>
      </c>
      <c r="C16" s="272">
        <v>0</v>
      </c>
      <c r="D16" s="212">
        <v>0</v>
      </c>
      <c r="E16" s="212">
        <v>0</v>
      </c>
    </row>
    <row r="17" spans="1:5" ht="15" customHeight="1" x14ac:dyDescent="0.2">
      <c r="A17" s="271" t="s">
        <v>296</v>
      </c>
      <c r="B17" s="261">
        <v>4248.6100000000006</v>
      </c>
      <c r="C17" s="272">
        <v>3.8648528467465755E-2</v>
      </c>
      <c r="D17" s="212">
        <v>2.0296303448758646E-2</v>
      </c>
      <c r="E17" s="212">
        <v>3.0192294434363363E-2</v>
      </c>
    </row>
    <row r="18" spans="1:5" ht="15" customHeight="1" x14ac:dyDescent="0.2">
      <c r="A18" s="271" t="s">
        <v>297</v>
      </c>
      <c r="B18" s="261">
        <v>54471.359999999993</v>
      </c>
      <c r="C18" s="272">
        <v>0.49551215753424654</v>
      </c>
      <c r="D18" s="212">
        <v>0.26021857779993302</v>
      </c>
      <c r="E18" s="212">
        <v>0.38709491795203671</v>
      </c>
    </row>
    <row r="19" spans="1:5" ht="15" customHeight="1" x14ac:dyDescent="0.2">
      <c r="A19" s="271" t="s">
        <v>423</v>
      </c>
      <c r="B19" s="261">
        <v>0</v>
      </c>
      <c r="C19" s="272">
        <v>0</v>
      </c>
      <c r="D19" s="212">
        <v>0</v>
      </c>
      <c r="E19" s="212">
        <v>0</v>
      </c>
    </row>
    <row r="20" spans="1:5" ht="15" customHeight="1" x14ac:dyDescent="0.2">
      <c r="A20" s="271" t="s">
        <v>299</v>
      </c>
      <c r="B20" s="261">
        <v>4119.6768000000002</v>
      </c>
      <c r="C20" s="272">
        <v>3.7475655821917808E-2</v>
      </c>
      <c r="D20" s="212">
        <v>1.9680368507255543E-2</v>
      </c>
      <c r="E20" s="212">
        <v>2.927604438157794E-2</v>
      </c>
    </row>
    <row r="21" spans="1:5" ht="15" customHeight="1" x14ac:dyDescent="0.2">
      <c r="A21" s="271" t="s">
        <v>300</v>
      </c>
      <c r="B21" s="261">
        <v>992.96</v>
      </c>
      <c r="C21" s="272">
        <v>9.0327054794520547E-3</v>
      </c>
      <c r="D21" s="212">
        <v>4.7435319957537603E-3</v>
      </c>
      <c r="E21" s="212">
        <v>7.0563644772161814E-3</v>
      </c>
    </row>
    <row r="22" spans="1:5" ht="15" customHeight="1" x14ac:dyDescent="0.2">
      <c r="A22" s="271" t="s">
        <v>301</v>
      </c>
      <c r="B22" s="261">
        <v>0</v>
      </c>
      <c r="C22" s="272">
        <v>0</v>
      </c>
      <c r="D22" s="212">
        <v>0</v>
      </c>
      <c r="E22" s="212">
        <v>0</v>
      </c>
    </row>
    <row r="23" spans="1:5" ht="15" customHeight="1" x14ac:dyDescent="0.2">
      <c r="A23" s="271" t="s">
        <v>424</v>
      </c>
      <c r="B23" s="261">
        <v>3800</v>
      </c>
      <c r="C23" s="272">
        <v>4.0667808219178085E-2</v>
      </c>
      <c r="D23" s="212">
        <v>1.8153220254455656E-2</v>
      </c>
      <c r="E23" s="212">
        <v>2.7004295251995537E-2</v>
      </c>
    </row>
    <row r="24" spans="1:5" ht="15" customHeight="1" x14ac:dyDescent="0.2">
      <c r="A24" s="271" t="s">
        <v>425</v>
      </c>
      <c r="B24" s="261">
        <v>0</v>
      </c>
      <c r="C24" s="272">
        <v>0</v>
      </c>
      <c r="D24" s="212">
        <v>0</v>
      </c>
      <c r="E24" s="212">
        <v>0</v>
      </c>
    </row>
    <row r="25" spans="1:5" ht="15" customHeight="1" x14ac:dyDescent="0.2">
      <c r="A25" s="271" t="s">
        <v>304</v>
      </c>
      <c r="B25" s="261">
        <v>1363.1999999999998</v>
      </c>
      <c r="C25" s="272">
        <v>1.4589041095890409E-2</v>
      </c>
      <c r="D25" s="212">
        <v>6.5122289081247222E-3</v>
      </c>
      <c r="E25" s="212">
        <v>9.6874356019790286E-3</v>
      </c>
    </row>
    <row r="26" spans="1:5" s="255" customFormat="1" ht="15" customHeight="1" x14ac:dyDescent="0.25">
      <c r="A26" s="271" t="s">
        <v>305</v>
      </c>
      <c r="B26" s="261">
        <v>4500</v>
      </c>
      <c r="C26" s="272">
        <v>4.0935359589041098E-2</v>
      </c>
      <c r="D26" s="212">
        <v>2.1497234511855381E-2</v>
      </c>
      <c r="E26" s="212">
        <v>3.1978770693152608E-2</v>
      </c>
    </row>
    <row r="27" spans="1:5" s="255" customFormat="1" ht="15" customHeight="1" x14ac:dyDescent="0.25">
      <c r="A27" s="271" t="s">
        <v>306</v>
      </c>
      <c r="B27" s="261">
        <v>2708.7999999999997</v>
      </c>
      <c r="C27" s="272">
        <v>2.4641267123287666E-2</v>
      </c>
      <c r="D27" s="212">
        <v>1.2940379743491966E-2</v>
      </c>
      <c r="E27" s="212">
        <v>1.9249798678580395E-2</v>
      </c>
    </row>
    <row r="28" spans="1:5" s="255" customFormat="1" ht="15" customHeight="1" x14ac:dyDescent="0.25">
      <c r="A28" s="271" t="s">
        <v>307</v>
      </c>
      <c r="B28" s="261">
        <v>4313.6576000000005</v>
      </c>
      <c r="C28" s="272">
        <v>3.9240250000000004E-2</v>
      </c>
      <c r="D28" s="212">
        <v>2.0607046451343838E-2</v>
      </c>
      <c r="E28" s="212">
        <v>3.0654548275372229E-2</v>
      </c>
    </row>
    <row r="29" spans="1:5" s="273" customFormat="1" ht="15" customHeight="1" x14ac:dyDescent="0.25">
      <c r="A29" s="271" t="s">
        <v>308</v>
      </c>
      <c r="B29" s="261">
        <v>6815.5199999999995</v>
      </c>
      <c r="C29" s="272">
        <v>6.1999058219178074E-2</v>
      </c>
      <c r="D29" s="212">
        <v>3.2558851502275686E-2</v>
      </c>
      <c r="E29" s="212">
        <v>4.8433766941021215E-2</v>
      </c>
    </row>
    <row r="30" spans="1:5" s="255" customFormat="1" ht="15" customHeight="1" x14ac:dyDescent="0.25">
      <c r="A30" s="271" t="s">
        <v>309</v>
      </c>
      <c r="B30" s="261">
        <v>0</v>
      </c>
      <c r="C30" s="272">
        <v>0</v>
      </c>
      <c r="D30" s="212">
        <v>0</v>
      </c>
      <c r="E30" s="212">
        <v>0</v>
      </c>
    </row>
    <row r="31" spans="1:5" s="255" customFormat="1" ht="15" customHeight="1" x14ac:dyDescent="0.25">
      <c r="A31" s="271" t="s">
        <v>310</v>
      </c>
      <c r="B31" s="261">
        <v>6609.9867199999999</v>
      </c>
      <c r="C31" s="272">
        <v>6.0129374058219172E-2</v>
      </c>
      <c r="D31" s="212">
        <v>3.1576985475575498E-2</v>
      </c>
      <c r="E31" s="212">
        <v>4.6973166578591984E-2</v>
      </c>
    </row>
    <row r="32" spans="1:5" s="255" customFormat="1" ht="15" customHeight="1" x14ac:dyDescent="0.25">
      <c r="A32" s="274" t="s">
        <v>311</v>
      </c>
      <c r="B32" s="275">
        <v>138809.72111999997</v>
      </c>
      <c r="C32" s="275">
        <v>1.2710053826198628</v>
      </c>
      <c r="D32" s="216">
        <v>0.66311669498708536</v>
      </c>
      <c r="E32" s="217">
        <v>0.98643649815043155</v>
      </c>
    </row>
    <row r="33" spans="1:251" s="255" customFormat="1" ht="15" customHeight="1" x14ac:dyDescent="0.25">
      <c r="A33" s="267" t="s">
        <v>312</v>
      </c>
      <c r="B33" s="259"/>
      <c r="C33" s="259"/>
      <c r="D33" s="218"/>
    </row>
    <row r="34" spans="1:251" s="255" customFormat="1" ht="15" customHeight="1" x14ac:dyDescent="0.25">
      <c r="A34" s="271" t="s">
        <v>180</v>
      </c>
      <c r="B34" s="261">
        <v>1908.6336653999997</v>
      </c>
      <c r="C34" s="261">
        <v>1.7362356759310787E-2</v>
      </c>
      <c r="D34" s="212">
        <v>9.1178545560724241E-3</v>
      </c>
      <c r="E34" s="212">
        <v>1.3563501849568433E-2</v>
      </c>
    </row>
    <row r="35" spans="1:251" s="255" customFormat="1" ht="15" customHeight="1" x14ac:dyDescent="0.25">
      <c r="A35" s="276" t="s">
        <v>313</v>
      </c>
      <c r="B35" s="277">
        <v>1908.6336653999997</v>
      </c>
      <c r="C35" s="277">
        <v>1.7362356759310787E-2</v>
      </c>
      <c r="D35" s="221">
        <v>9.1178545560724241E-3</v>
      </c>
      <c r="E35" s="222">
        <v>1.3563501849568433E-2</v>
      </c>
      <c r="G35" s="223"/>
      <c r="H35" s="271"/>
      <c r="K35" s="223"/>
      <c r="L35" s="271"/>
      <c r="O35" s="223"/>
      <c r="P35" s="271"/>
      <c r="S35" s="223"/>
      <c r="T35" s="271"/>
      <c r="W35" s="223"/>
      <c r="X35" s="271"/>
      <c r="AA35" s="223"/>
      <c r="AB35" s="271"/>
      <c r="AE35" s="223"/>
      <c r="AF35" s="271"/>
      <c r="AI35" s="223"/>
      <c r="AJ35" s="271"/>
      <c r="AM35" s="223"/>
      <c r="AN35" s="271"/>
      <c r="AQ35" s="223"/>
      <c r="AR35" s="271"/>
      <c r="AU35" s="223"/>
      <c r="AV35" s="271"/>
      <c r="AY35" s="223"/>
      <c r="AZ35" s="271"/>
      <c r="BC35" s="223"/>
      <c r="BD35" s="271"/>
      <c r="BG35" s="223"/>
      <c r="BH35" s="271"/>
      <c r="BK35" s="223"/>
      <c r="BL35" s="271"/>
      <c r="BO35" s="223"/>
      <c r="BP35" s="271"/>
      <c r="BS35" s="223"/>
      <c r="BT35" s="271"/>
      <c r="BW35" s="223"/>
      <c r="BX35" s="271"/>
      <c r="CA35" s="223"/>
      <c r="CB35" s="271"/>
      <c r="CE35" s="223"/>
      <c r="CF35" s="271"/>
      <c r="CI35" s="223"/>
      <c r="CJ35" s="271"/>
      <c r="CM35" s="223"/>
      <c r="CN35" s="271"/>
      <c r="CQ35" s="223"/>
      <c r="CR35" s="271"/>
      <c r="CU35" s="223"/>
      <c r="CV35" s="271"/>
      <c r="CY35" s="223"/>
      <c r="CZ35" s="271"/>
      <c r="DC35" s="223"/>
      <c r="DD35" s="271"/>
      <c r="DG35" s="223"/>
      <c r="DH35" s="271"/>
      <c r="DK35" s="223"/>
      <c r="DL35" s="271"/>
      <c r="DO35" s="223"/>
      <c r="DP35" s="271"/>
      <c r="DS35" s="223"/>
      <c r="DT35" s="271"/>
      <c r="DW35" s="223"/>
      <c r="DX35" s="271"/>
      <c r="EA35" s="223"/>
      <c r="EB35" s="271"/>
      <c r="EE35" s="223"/>
      <c r="EF35" s="271"/>
      <c r="EI35" s="223"/>
      <c r="EJ35" s="271"/>
      <c r="EM35" s="223"/>
      <c r="EN35" s="271"/>
      <c r="EQ35" s="223"/>
      <c r="ER35" s="271"/>
      <c r="EU35" s="223"/>
      <c r="EV35" s="271"/>
      <c r="EY35" s="223"/>
      <c r="EZ35" s="271"/>
      <c r="FC35" s="223"/>
      <c r="FD35" s="271"/>
      <c r="FG35" s="223"/>
      <c r="FH35" s="271"/>
      <c r="FK35" s="223"/>
      <c r="FL35" s="271"/>
      <c r="FO35" s="223"/>
      <c r="FP35" s="271"/>
      <c r="FS35" s="223"/>
      <c r="FT35" s="271"/>
      <c r="FW35" s="223"/>
      <c r="FX35" s="271"/>
      <c r="GA35" s="223"/>
      <c r="GB35" s="271"/>
      <c r="GE35" s="223"/>
      <c r="GF35" s="271"/>
      <c r="GI35" s="223"/>
      <c r="GJ35" s="271"/>
      <c r="GM35" s="223"/>
      <c r="GN35" s="271"/>
      <c r="GQ35" s="223"/>
      <c r="GR35" s="271"/>
      <c r="GU35" s="223"/>
      <c r="GV35" s="271"/>
      <c r="GY35" s="223"/>
      <c r="GZ35" s="271"/>
      <c r="HC35" s="223"/>
      <c r="HD35" s="271"/>
      <c r="HG35" s="223"/>
      <c r="HH35" s="271"/>
      <c r="HK35" s="223"/>
      <c r="HL35" s="271"/>
      <c r="HO35" s="223"/>
      <c r="HP35" s="271"/>
      <c r="HS35" s="223"/>
      <c r="HT35" s="271"/>
      <c r="HW35" s="223"/>
      <c r="HX35" s="271"/>
      <c r="IA35" s="223"/>
      <c r="IB35" s="271"/>
      <c r="IE35" s="223"/>
      <c r="IF35" s="271"/>
      <c r="II35" s="223"/>
      <c r="IJ35" s="271"/>
      <c r="IM35" s="223"/>
      <c r="IN35" s="271"/>
      <c r="IQ35" s="223"/>
    </row>
    <row r="36" spans="1:251" s="255" customFormat="1" ht="15" customHeight="1" x14ac:dyDescent="0.25">
      <c r="A36" s="278" t="s">
        <v>314</v>
      </c>
      <c r="B36" s="279">
        <v>140718.35478539998</v>
      </c>
      <c r="C36" s="280">
        <v>1.2883677393791737</v>
      </c>
      <c r="D36" s="227">
        <v>0.67223454954315776</v>
      </c>
      <c r="E36" s="227">
        <v>1</v>
      </c>
    </row>
    <row r="37" spans="1:251" s="255" customFormat="1" ht="15" customHeight="1" x14ac:dyDescent="0.25">
      <c r="A37" s="267" t="s">
        <v>315</v>
      </c>
      <c r="B37" s="259"/>
      <c r="C37" s="259"/>
      <c r="D37" s="218"/>
    </row>
    <row r="38" spans="1:251" s="255" customFormat="1" ht="15" customHeight="1" x14ac:dyDescent="0.25">
      <c r="A38" s="271" t="s">
        <v>184</v>
      </c>
      <c r="B38" s="261">
        <v>7161.6981333333333</v>
      </c>
      <c r="C38" s="261">
        <v>6.5148152968036527E-2</v>
      </c>
      <c r="D38" s="212">
        <v>3.4212600950085242E-2</v>
      </c>
    </row>
    <row r="39" spans="1:251" s="255" customFormat="1" ht="15" customHeight="1" x14ac:dyDescent="0.25">
      <c r="A39" s="271" t="s">
        <v>316</v>
      </c>
      <c r="B39" s="261">
        <v>10723.199999999999</v>
      </c>
      <c r="C39" s="261">
        <v>9.7546232876712324E-2</v>
      </c>
      <c r="D39" s="212">
        <v>5.1226476692783914E-2</v>
      </c>
    </row>
    <row r="40" spans="1:251" s="255" customFormat="1" ht="15" customHeight="1" x14ac:dyDescent="0.25">
      <c r="A40" s="271" t="s">
        <v>317</v>
      </c>
      <c r="B40" s="261">
        <v>0</v>
      </c>
      <c r="C40" s="261">
        <v>0</v>
      </c>
      <c r="D40" s="212">
        <v>0</v>
      </c>
    </row>
    <row r="41" spans="1:251" s="255" customFormat="1" ht="15" customHeight="1" x14ac:dyDescent="0.25">
      <c r="A41" s="271" t="s">
        <v>318</v>
      </c>
      <c r="B41" s="261">
        <v>27618.466666666667</v>
      </c>
      <c r="C41" s="261">
        <v>0.25123819206621006</v>
      </c>
      <c r="D41" s="212">
        <v>0.13193792328693202</v>
      </c>
    </row>
    <row r="42" spans="1:251" s="255" customFormat="1" ht="15" customHeight="1" x14ac:dyDescent="0.25">
      <c r="A42" s="274" t="s">
        <v>319</v>
      </c>
      <c r="B42" s="275">
        <v>45503.364799999996</v>
      </c>
      <c r="C42" s="275">
        <v>0.41393257791095894</v>
      </c>
      <c r="D42" s="216">
        <v>0.21737700092980117</v>
      </c>
      <c r="F42" s="271"/>
      <c r="J42" s="271"/>
      <c r="N42" s="271"/>
      <c r="R42" s="271"/>
      <c r="V42" s="271"/>
      <c r="Z42" s="271"/>
      <c r="AD42" s="271"/>
      <c r="AH42" s="271"/>
      <c r="AL42" s="271"/>
      <c r="AP42" s="271"/>
      <c r="AT42" s="271"/>
      <c r="AX42" s="271"/>
      <c r="BB42" s="271"/>
      <c r="BF42" s="271"/>
      <c r="BJ42" s="271"/>
      <c r="BN42" s="271"/>
      <c r="BR42" s="271"/>
      <c r="BV42" s="271"/>
      <c r="BZ42" s="271"/>
      <c r="CD42" s="271"/>
      <c r="CH42" s="271"/>
      <c r="CL42" s="271"/>
      <c r="CP42" s="271"/>
      <c r="CT42" s="271"/>
      <c r="CX42" s="271"/>
      <c r="DB42" s="271"/>
      <c r="DF42" s="271"/>
      <c r="DJ42" s="271"/>
      <c r="DN42" s="271"/>
      <c r="DR42" s="271"/>
      <c r="DV42" s="271"/>
      <c r="DZ42" s="271"/>
      <c r="ED42" s="271"/>
      <c r="EH42" s="271"/>
      <c r="EL42" s="271"/>
      <c r="EP42" s="271"/>
      <c r="ET42" s="271"/>
      <c r="EX42" s="271"/>
      <c r="FB42" s="271"/>
      <c r="FF42" s="271"/>
      <c r="FJ42" s="271"/>
      <c r="FN42" s="271"/>
      <c r="FR42" s="271"/>
      <c r="FV42" s="271"/>
      <c r="FZ42" s="271"/>
      <c r="GD42" s="271"/>
      <c r="GH42" s="271"/>
      <c r="GL42" s="271"/>
      <c r="GP42" s="271"/>
      <c r="GT42" s="271"/>
      <c r="GX42" s="271"/>
      <c r="HB42" s="271"/>
      <c r="HF42" s="271"/>
      <c r="HJ42" s="271"/>
      <c r="HN42" s="271"/>
      <c r="HR42" s="271"/>
      <c r="HV42" s="271"/>
      <c r="HZ42" s="271"/>
      <c r="ID42" s="271"/>
      <c r="IH42" s="271"/>
      <c r="IL42" s="271"/>
    </row>
    <row r="43" spans="1:251" s="273" customFormat="1" ht="15" customHeight="1" x14ac:dyDescent="0.25">
      <c r="A43" s="267" t="s">
        <v>320</v>
      </c>
      <c r="B43" s="259"/>
      <c r="C43" s="259"/>
      <c r="D43" s="218"/>
    </row>
    <row r="44" spans="1:251" s="255" customFormat="1" ht="15" customHeight="1" x14ac:dyDescent="0.25">
      <c r="A44" s="281" t="s">
        <v>426</v>
      </c>
      <c r="B44" s="261">
        <v>6600</v>
      </c>
      <c r="C44" s="261">
        <v>6.0038527397260275E-2</v>
      </c>
      <c r="D44" s="212">
        <v>3.1529277284054559E-2</v>
      </c>
      <c r="E44" s="212"/>
    </row>
    <row r="45" spans="1:251" s="255" customFormat="1" ht="15" customHeight="1" x14ac:dyDescent="0.25">
      <c r="A45" s="271" t="s">
        <v>192</v>
      </c>
      <c r="B45" s="261">
        <v>0</v>
      </c>
      <c r="C45" s="261">
        <v>0</v>
      </c>
      <c r="D45" s="212">
        <v>0</v>
      </c>
    </row>
    <row r="46" spans="1:251" s="255" customFormat="1" ht="15" customHeight="1" x14ac:dyDescent="0.25">
      <c r="A46" s="271" t="s">
        <v>193</v>
      </c>
      <c r="B46" s="261">
        <v>1703.8799999999999</v>
      </c>
      <c r="C46" s="261">
        <v>1.5499764554794519E-2</v>
      </c>
      <c r="D46" s="212">
        <v>8.1397128755689215E-3</v>
      </c>
    </row>
    <row r="47" spans="1:251" s="282" customFormat="1" ht="15" customHeight="1" x14ac:dyDescent="0.25">
      <c r="A47" s="274" t="s">
        <v>326</v>
      </c>
      <c r="B47" s="275">
        <v>8303.8799999999992</v>
      </c>
      <c r="C47" s="275">
        <v>7.553829195205479E-2</v>
      </c>
      <c r="D47" s="216">
        <v>3.9668990159623482E-2</v>
      </c>
      <c r="G47" s="230"/>
      <c r="H47" s="283"/>
      <c r="K47" s="230"/>
      <c r="L47" s="283"/>
      <c r="O47" s="230"/>
      <c r="P47" s="283"/>
      <c r="S47" s="230"/>
      <c r="T47" s="283"/>
      <c r="W47" s="230"/>
      <c r="X47" s="283"/>
      <c r="AA47" s="230"/>
      <c r="AB47" s="283"/>
      <c r="AE47" s="230"/>
      <c r="AF47" s="283"/>
      <c r="AI47" s="230"/>
      <c r="AJ47" s="283"/>
      <c r="AM47" s="230"/>
      <c r="AN47" s="283"/>
      <c r="AQ47" s="230"/>
      <c r="AR47" s="283"/>
      <c r="AU47" s="230"/>
      <c r="AV47" s="283"/>
      <c r="AY47" s="230"/>
      <c r="AZ47" s="283"/>
      <c r="BC47" s="230"/>
      <c r="BD47" s="283"/>
      <c r="BG47" s="230"/>
      <c r="BH47" s="283"/>
      <c r="BK47" s="230"/>
      <c r="BL47" s="283"/>
      <c r="BO47" s="230"/>
      <c r="BP47" s="283"/>
      <c r="BS47" s="230"/>
      <c r="BT47" s="283"/>
      <c r="BW47" s="230"/>
      <c r="BX47" s="283"/>
      <c r="CA47" s="230"/>
      <c r="CB47" s="283"/>
      <c r="CE47" s="230"/>
      <c r="CF47" s="283"/>
      <c r="CI47" s="230"/>
      <c r="CJ47" s="283"/>
      <c r="CM47" s="230"/>
      <c r="CN47" s="283"/>
      <c r="CQ47" s="230"/>
      <c r="CR47" s="283"/>
      <c r="CU47" s="230"/>
      <c r="CV47" s="283"/>
      <c r="CY47" s="230"/>
      <c r="CZ47" s="283"/>
      <c r="DC47" s="230"/>
      <c r="DD47" s="283"/>
      <c r="DG47" s="230"/>
      <c r="DH47" s="283"/>
      <c r="DK47" s="230"/>
      <c r="DL47" s="283"/>
      <c r="DO47" s="230"/>
      <c r="DP47" s="283"/>
      <c r="DS47" s="230"/>
      <c r="DT47" s="283"/>
      <c r="DW47" s="230"/>
      <c r="DX47" s="283"/>
      <c r="EA47" s="230"/>
      <c r="EB47" s="283"/>
      <c r="EE47" s="230"/>
      <c r="EF47" s="283"/>
      <c r="EI47" s="230"/>
      <c r="EJ47" s="283"/>
      <c r="EM47" s="230"/>
      <c r="EN47" s="283"/>
      <c r="EQ47" s="230"/>
      <c r="ER47" s="283"/>
      <c r="EU47" s="230"/>
      <c r="EV47" s="283"/>
      <c r="EY47" s="230"/>
      <c r="EZ47" s="283"/>
      <c r="FC47" s="230"/>
      <c r="FD47" s="283"/>
      <c r="FG47" s="230"/>
      <c r="FH47" s="283"/>
      <c r="FK47" s="230"/>
      <c r="FL47" s="283"/>
      <c r="FO47" s="230"/>
      <c r="FP47" s="283"/>
      <c r="FS47" s="230"/>
      <c r="FT47" s="283"/>
      <c r="FW47" s="230"/>
      <c r="FX47" s="283"/>
      <c r="GA47" s="230"/>
      <c r="GB47" s="283"/>
      <c r="GE47" s="230"/>
      <c r="GF47" s="283"/>
      <c r="GI47" s="230"/>
      <c r="GJ47" s="283"/>
      <c r="GM47" s="230"/>
      <c r="GN47" s="283"/>
      <c r="GQ47" s="230"/>
      <c r="GR47" s="283"/>
      <c r="GU47" s="230"/>
      <c r="GV47" s="283"/>
      <c r="GY47" s="230"/>
      <c r="GZ47" s="283"/>
      <c r="HC47" s="230"/>
      <c r="HD47" s="283"/>
      <c r="HG47" s="230"/>
      <c r="HH47" s="283"/>
      <c r="HK47" s="230"/>
      <c r="HL47" s="283"/>
      <c r="HO47" s="230"/>
      <c r="HP47" s="283"/>
      <c r="HS47" s="230"/>
      <c r="HT47" s="283"/>
      <c r="HW47" s="230"/>
      <c r="HX47" s="283"/>
      <c r="IA47" s="230"/>
      <c r="IB47" s="283"/>
      <c r="IE47" s="230"/>
      <c r="IF47" s="283"/>
      <c r="II47" s="230"/>
      <c r="IJ47" s="283"/>
      <c r="IM47" s="230"/>
      <c r="IN47" s="283"/>
      <c r="IQ47" s="230"/>
    </row>
    <row r="48" spans="1:251" s="273" customFormat="1" ht="15" customHeight="1" x14ac:dyDescent="0.25">
      <c r="A48" s="278" t="s">
        <v>327</v>
      </c>
      <c r="B48" s="279">
        <v>53807.244799999993</v>
      </c>
      <c r="C48" s="279">
        <v>0.48947086986301375</v>
      </c>
      <c r="D48" s="284">
        <v>0.25704599108942461</v>
      </c>
    </row>
    <row r="49" spans="1:4" ht="15" customHeight="1" x14ac:dyDescent="0.2">
      <c r="A49" s="278" t="s">
        <v>328</v>
      </c>
      <c r="B49" s="279">
        <v>194525.59958539996</v>
      </c>
      <c r="C49" s="279">
        <v>1.7778386092421874</v>
      </c>
      <c r="D49" s="227">
        <v>0.92928054063258236</v>
      </c>
    </row>
    <row r="50" spans="1:4" ht="15" customHeight="1" x14ac:dyDescent="0.2">
      <c r="A50" s="267" t="s">
        <v>329</v>
      </c>
      <c r="B50" s="259"/>
      <c r="C50" s="259"/>
      <c r="D50" s="218"/>
    </row>
    <row r="51" spans="1:4" ht="15" customHeight="1" x14ac:dyDescent="0.2">
      <c r="A51" s="271" t="s">
        <v>197</v>
      </c>
      <c r="B51" s="261">
        <v>8503.6514639999987</v>
      </c>
      <c r="C51" s="261">
        <v>7.7355562333047925E-2</v>
      </c>
      <c r="D51" s="212">
        <v>4.0623331050820069E-2</v>
      </c>
    </row>
    <row r="52" spans="1:4" ht="15" customHeight="1" x14ac:dyDescent="0.2">
      <c r="A52" s="271" t="s">
        <v>273</v>
      </c>
      <c r="B52" s="261">
        <v>6300</v>
      </c>
      <c r="C52" s="261">
        <v>5.7309503424657536E-2</v>
      </c>
      <c r="D52" s="212">
        <v>3.0096128316597533E-2</v>
      </c>
    </row>
    <row r="53" spans="1:4" ht="15" customHeight="1" x14ac:dyDescent="0.2">
      <c r="A53" s="274" t="s">
        <v>330</v>
      </c>
      <c r="B53" s="275">
        <v>14803.651463999999</v>
      </c>
      <c r="C53" s="275">
        <v>0.13466506575770545</v>
      </c>
      <c r="D53" s="216">
        <v>7.0719459367417609E-2</v>
      </c>
    </row>
    <row r="54" spans="1:4" ht="15" customHeight="1" thickBot="1" x14ac:dyDescent="0.25">
      <c r="A54" s="285" t="s">
        <v>331</v>
      </c>
      <c r="B54" s="286">
        <v>209329.25104939996</v>
      </c>
      <c r="C54" s="286">
        <v>1.9125036749998929</v>
      </c>
      <c r="D54" s="235">
        <v>1</v>
      </c>
    </row>
    <row r="55" spans="1:4" ht="15" customHeight="1" x14ac:dyDescent="0.2">
      <c r="A55" s="287" t="s">
        <v>275</v>
      </c>
      <c r="B55" s="287"/>
      <c r="C55" s="287"/>
      <c r="D55" s="287"/>
    </row>
  </sheetData>
  <mergeCells count="4">
    <mergeCell ref="A1:B1"/>
    <mergeCell ref="A2:B2"/>
    <mergeCell ref="A3:B3"/>
    <mergeCell ref="C8:C9"/>
  </mergeCells>
  <printOptions gridLinesSet="0"/>
  <pageMargins left="0.78740199999999982" right="0.39370099999999991" top="0.78740199999999982" bottom="0.39370099999999991" header="0.5" footer="0.5"/>
  <pageSetup paperSize="9" orientation="portrait"/>
  <legacy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H14" sqref="H14"/>
    </sheetView>
  </sheetViews>
  <sheetFormatPr defaultColWidth="13.140625" defaultRowHeight="12.75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2" t="str">
        <f>[24]ATUALIZAÇÃO!C11</f>
        <v>2021/2022</v>
      </c>
      <c r="B3" s="72"/>
      <c r="C3" s="73"/>
      <c r="D3" s="73"/>
    </row>
    <row r="4" spans="1:5" ht="15" customHeight="1" x14ac:dyDescent="0.25">
      <c r="A4" s="76" t="str">
        <f>[24]ATUALIZAÇÃO!A2</f>
        <v>MUNICÍPIO: São Miguel do Oeste</v>
      </c>
      <c r="B4" s="77"/>
      <c r="C4" s="77"/>
      <c r="D4" s="73"/>
    </row>
    <row r="5" spans="1:5" ht="15" customHeight="1" x14ac:dyDescent="0.25">
      <c r="A5" s="76" t="str">
        <f>[24]ATUALIZAÇÃO!A1</f>
        <v>UF: SC</v>
      </c>
      <c r="B5" s="77"/>
      <c r="C5" s="77"/>
      <c r="D5" s="73"/>
    </row>
    <row r="6" spans="1:5" ht="15" customHeight="1" x14ac:dyDescent="0.25">
      <c r="A6" s="78" t="s">
        <v>281</v>
      </c>
      <c r="B6" s="79" t="str">
        <f>[24]ATUALIZAÇÃO!$C$10</f>
        <v>MAR/2021</v>
      </c>
      <c r="E6" s="80"/>
    </row>
    <row r="7" spans="1:5" ht="15" customHeight="1" thickBot="1" x14ac:dyDescent="0.3">
      <c r="A7" s="78" t="s">
        <v>417</v>
      </c>
      <c r="B7" s="81">
        <f>'[24]REBANHO '!E45</f>
        <v>390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51480</v>
      </c>
      <c r="C12" s="191">
        <v>0.3324608622648032</v>
      </c>
      <c r="D12" s="97">
        <v>0.14587877496494489</v>
      </c>
      <c r="E12" s="97">
        <v>0.18608663493255326</v>
      </c>
    </row>
    <row r="13" spans="1:5" ht="15" customHeight="1" x14ac:dyDescent="0.25">
      <c r="A13" s="94" t="s">
        <v>292</v>
      </c>
      <c r="B13" s="95">
        <v>540</v>
      </c>
      <c r="C13" s="191">
        <v>3.4873517020783556E-3</v>
      </c>
      <c r="D13" s="97">
        <v>1.5301969401917295E-3</v>
      </c>
      <c r="E13" s="97">
        <v>1.9519577090827266E-3</v>
      </c>
    </row>
    <row r="14" spans="1:5" ht="15" customHeight="1" x14ac:dyDescent="0.25">
      <c r="A14" s="94" t="s">
        <v>293</v>
      </c>
      <c r="B14" s="95">
        <v>4780</v>
      </c>
      <c r="C14" s="191">
        <v>3.0869520622100993E-2</v>
      </c>
      <c r="D14" s="97">
        <v>1.3545076618734199E-2</v>
      </c>
      <c r="E14" s="97">
        <v>1.7278440461880432E-2</v>
      </c>
    </row>
    <row r="15" spans="1:5" ht="15" customHeight="1" x14ac:dyDescent="0.25">
      <c r="A15" s="94" t="s">
        <v>294</v>
      </c>
      <c r="B15" s="95">
        <v>0</v>
      </c>
      <c r="C15" s="191">
        <v>0</v>
      </c>
      <c r="D15" s="97">
        <v>0</v>
      </c>
      <c r="E15" s="97">
        <v>0</v>
      </c>
    </row>
    <row r="16" spans="1:5" ht="15" customHeight="1" x14ac:dyDescent="0.25">
      <c r="A16" s="94" t="s">
        <v>295</v>
      </c>
      <c r="B16" s="95">
        <v>0</v>
      </c>
      <c r="C16" s="191">
        <v>0</v>
      </c>
      <c r="D16" s="97">
        <v>0</v>
      </c>
      <c r="E16" s="97">
        <v>0</v>
      </c>
    </row>
    <row r="17" spans="1:5" ht="15" customHeight="1" x14ac:dyDescent="0.25">
      <c r="A17" s="94" t="s">
        <v>296</v>
      </c>
      <c r="B17" s="95">
        <v>43800</v>
      </c>
      <c r="C17" s="191">
        <v>0.28286297139079991</v>
      </c>
      <c r="D17" s="97">
        <v>0.12411597403777362</v>
      </c>
      <c r="E17" s="97">
        <v>0.15832545862559894</v>
      </c>
    </row>
    <row r="18" spans="1:5" ht="15" customHeight="1" x14ac:dyDescent="0.25">
      <c r="A18" s="94" t="s">
        <v>297</v>
      </c>
      <c r="B18" s="95">
        <v>110911.62000000001</v>
      </c>
      <c r="C18" s="191">
        <v>0.71627375330975518</v>
      </c>
      <c r="D18" s="97">
        <v>0.31429003991797749</v>
      </c>
      <c r="E18" s="97">
        <v>0.40091628089972953</v>
      </c>
    </row>
    <row r="19" spans="1:5" ht="15" customHeight="1" x14ac:dyDescent="0.25">
      <c r="A19" s="94" t="s">
        <v>423</v>
      </c>
      <c r="B19" s="95">
        <v>0</v>
      </c>
      <c r="C19" s="191">
        <v>0</v>
      </c>
      <c r="D19" s="97">
        <v>0</v>
      </c>
      <c r="E19" s="97">
        <v>0</v>
      </c>
    </row>
    <row r="20" spans="1:5" ht="15" customHeight="1" x14ac:dyDescent="0.25">
      <c r="A20" s="94" t="s">
        <v>299</v>
      </c>
      <c r="B20" s="95">
        <v>12160.8</v>
      </c>
      <c r="C20" s="191">
        <v>7.8535160330804557E-2</v>
      </c>
      <c r="D20" s="97">
        <v>3.446003509311775E-2</v>
      </c>
      <c r="E20" s="97">
        <v>4.3958087608543001E-2</v>
      </c>
    </row>
    <row r="21" spans="1:5" ht="15" customHeight="1" x14ac:dyDescent="0.25">
      <c r="A21" s="94" t="s">
        <v>300</v>
      </c>
      <c r="B21" s="95">
        <v>7225.8370000000004</v>
      </c>
      <c r="C21" s="191">
        <v>4.6664879557205108E-2</v>
      </c>
      <c r="D21" s="97">
        <v>2.0475840125415163E-2</v>
      </c>
      <c r="E21" s="97">
        <v>2.6119496734676301E-2</v>
      </c>
    </row>
    <row r="22" spans="1:5" ht="15" customHeight="1" x14ac:dyDescent="0.25">
      <c r="A22" s="94" t="s">
        <v>301</v>
      </c>
      <c r="B22" s="95">
        <v>52.8</v>
      </c>
      <c r="C22" s="191">
        <v>3.4098549975877253E-4</v>
      </c>
      <c r="D22" s="97">
        <v>1.4961925637430244E-4</v>
      </c>
      <c r="E22" s="97">
        <v>1.9085808711031104E-4</v>
      </c>
    </row>
    <row r="23" spans="1:5" ht="15" customHeight="1" x14ac:dyDescent="0.25">
      <c r="A23" s="94" t="s">
        <v>424</v>
      </c>
      <c r="B23" s="95">
        <v>3142.8430000000003</v>
      </c>
      <c r="C23" s="191">
        <v>2.2078278890059713E-2</v>
      </c>
      <c r="D23" s="97">
        <v>8.9058680409314743E-3</v>
      </c>
      <c r="E23" s="97">
        <v>1.1360549300530896E-2</v>
      </c>
    </row>
    <row r="24" spans="1:5" ht="15" customHeight="1" x14ac:dyDescent="0.25">
      <c r="A24" s="94" t="s">
        <v>425</v>
      </c>
      <c r="B24" s="95">
        <v>0</v>
      </c>
      <c r="C24" s="191">
        <v>0</v>
      </c>
      <c r="D24" s="97">
        <v>0</v>
      </c>
      <c r="E24" s="97">
        <v>0</v>
      </c>
    </row>
    <row r="25" spans="1:5" ht="15" customHeight="1" x14ac:dyDescent="0.25">
      <c r="A25" s="94" t="s">
        <v>304</v>
      </c>
      <c r="B25" s="95">
        <v>3402.1400000000003</v>
      </c>
      <c r="C25" s="191">
        <v>2.3899824376536708E-2</v>
      </c>
      <c r="D25" s="97">
        <v>9.6406374409331325E-3</v>
      </c>
      <c r="E25" s="97">
        <v>1.2297839630330942E-2</v>
      </c>
    </row>
    <row r="26" spans="1:5" s="98" customFormat="1" ht="15" customHeight="1" x14ac:dyDescent="0.25">
      <c r="A26" s="94" t="s">
        <v>305</v>
      </c>
      <c r="B26" s="95">
        <v>4424.8999999999996</v>
      </c>
      <c r="C26" s="191">
        <v>2.8576263975049098E-2</v>
      </c>
      <c r="D26" s="97">
        <v>1.2538830445656266E-2</v>
      </c>
      <c r="E26" s="97">
        <v>1.5994847531333622E-2</v>
      </c>
    </row>
    <row r="27" spans="1:5" s="98" customFormat="1" ht="15" customHeight="1" x14ac:dyDescent="0.25">
      <c r="A27" s="94" t="s">
        <v>306</v>
      </c>
      <c r="B27" s="95">
        <v>4220.8249999999998</v>
      </c>
      <c r="C27" s="191">
        <v>2.7258335644305322E-2</v>
      </c>
      <c r="D27" s="97">
        <v>1.1960543518675475E-2</v>
      </c>
      <c r="E27" s="97">
        <v>1.5257170180442776E-2</v>
      </c>
    </row>
    <row r="28" spans="1:5" s="98" customFormat="1" ht="15" customHeight="1" x14ac:dyDescent="0.25">
      <c r="A28" s="94" t="s">
        <v>307</v>
      </c>
      <c r="B28" s="95">
        <v>7662.6</v>
      </c>
      <c r="C28" s="191">
        <v>4.9485520652491864E-2</v>
      </c>
      <c r="D28" s="97">
        <v>2.1713494581320644E-2</v>
      </c>
      <c r="E28" s="97">
        <v>2.7698279891883892E-2</v>
      </c>
    </row>
    <row r="29" spans="1:5" s="99" customFormat="1" ht="15" customHeight="1" x14ac:dyDescent="0.25">
      <c r="A29" s="94" t="s">
        <v>308</v>
      </c>
      <c r="B29" s="95">
        <v>7459.7040000000006</v>
      </c>
      <c r="C29" s="191">
        <v>4.817520637296429E-2</v>
      </c>
      <c r="D29" s="97">
        <v>2.1138548584325938E-2</v>
      </c>
      <c r="E29" s="97">
        <v>2.6964864315324542E-2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97">
        <v>0</v>
      </c>
      <c r="E30" s="97">
        <v>0</v>
      </c>
    </row>
    <row r="31" spans="1:5" s="98" customFormat="1" ht="15" customHeight="1" x14ac:dyDescent="0.25">
      <c r="A31" s="100" t="s">
        <v>310</v>
      </c>
      <c r="B31" s="95">
        <v>13063.203450000001</v>
      </c>
      <c r="C31" s="191">
        <v>8.4362934788802496E-2</v>
      </c>
      <c r="D31" s="97">
        <v>3.7017173978318607E-2</v>
      </c>
      <c r="E31" s="97">
        <v>4.7220038295451058E-2</v>
      </c>
    </row>
    <row r="32" spans="1:5" s="98" customFormat="1" ht="15" customHeight="1" x14ac:dyDescent="0.25">
      <c r="A32" s="101" t="s">
        <v>311</v>
      </c>
      <c r="B32" s="102">
        <v>274327.27244999999</v>
      </c>
      <c r="C32" s="103">
        <v>1.7753318493775154</v>
      </c>
      <c r="D32" s="104">
        <v>0.77736065354469086</v>
      </c>
      <c r="E32" s="105">
        <v>0.99162080420447218</v>
      </c>
    </row>
    <row r="33" spans="1:251" s="98" customFormat="1" ht="15" customHeight="1" x14ac:dyDescent="0.25">
      <c r="A33" s="87" t="s">
        <v>312</v>
      </c>
      <c r="B33" s="106"/>
      <c r="C33" s="106"/>
      <c r="D33" s="107"/>
    </row>
    <row r="34" spans="1:251" s="98" customFormat="1" ht="15" customHeight="1" x14ac:dyDescent="0.25">
      <c r="A34" s="108" t="s">
        <v>180</v>
      </c>
      <c r="B34" s="109">
        <v>2318.0654522024997</v>
      </c>
      <c r="C34" s="109">
        <v>1.4970202778272998E-2</v>
      </c>
      <c r="D34" s="110">
        <v>6.5686975224526351E-3</v>
      </c>
      <c r="E34" s="97">
        <v>8.3791957955277885E-3</v>
      </c>
    </row>
    <row r="35" spans="1:251" s="98" customFormat="1" ht="15" customHeight="1" x14ac:dyDescent="0.25">
      <c r="A35" s="111" t="s">
        <v>313</v>
      </c>
      <c r="B35" s="112">
        <v>2318.0654522024997</v>
      </c>
      <c r="C35" s="112">
        <v>1.4970202778272998E-2</v>
      </c>
      <c r="D35" s="113">
        <v>6.5686975224526351E-3</v>
      </c>
      <c r="E35" s="114">
        <v>8.3791957955277885E-3</v>
      </c>
      <c r="F35" s="115"/>
      <c r="G35" s="116"/>
      <c r="H35" s="100"/>
      <c r="I35" s="115"/>
      <c r="J35" s="115"/>
      <c r="K35" s="116"/>
      <c r="L35" s="100"/>
      <c r="M35" s="115"/>
      <c r="N35" s="115"/>
      <c r="O35" s="116"/>
      <c r="P35" s="100"/>
      <c r="Q35" s="115"/>
      <c r="R35" s="115"/>
      <c r="S35" s="116"/>
      <c r="T35" s="100"/>
      <c r="U35" s="115"/>
      <c r="V35" s="115"/>
      <c r="W35" s="116"/>
      <c r="X35" s="100"/>
      <c r="Y35" s="115"/>
      <c r="Z35" s="115"/>
      <c r="AA35" s="116"/>
      <c r="AB35" s="100"/>
      <c r="AC35" s="115"/>
      <c r="AD35" s="115"/>
      <c r="AE35" s="116"/>
      <c r="AF35" s="100"/>
      <c r="AG35" s="115"/>
      <c r="AH35" s="115"/>
      <c r="AI35" s="116"/>
      <c r="AJ35" s="100"/>
      <c r="AK35" s="115"/>
      <c r="AL35" s="115"/>
      <c r="AM35" s="116"/>
      <c r="AN35" s="100"/>
      <c r="AO35" s="115"/>
      <c r="AP35" s="115"/>
      <c r="AQ35" s="116"/>
      <c r="AR35" s="100"/>
      <c r="AS35" s="115"/>
      <c r="AT35" s="115"/>
      <c r="AU35" s="116"/>
      <c r="AV35" s="100"/>
      <c r="AW35" s="115"/>
      <c r="AX35" s="115"/>
      <c r="AY35" s="116"/>
      <c r="AZ35" s="100"/>
      <c r="BA35" s="115"/>
      <c r="BB35" s="115"/>
      <c r="BC35" s="116"/>
      <c r="BD35" s="100"/>
      <c r="BE35" s="115"/>
      <c r="BF35" s="115"/>
      <c r="BG35" s="116"/>
      <c r="BH35" s="100"/>
      <c r="BI35" s="115"/>
      <c r="BJ35" s="115"/>
      <c r="BK35" s="116"/>
      <c r="BL35" s="100"/>
      <c r="BM35" s="115"/>
      <c r="BN35" s="115"/>
      <c r="BO35" s="116"/>
      <c r="BP35" s="100"/>
      <c r="BQ35" s="115"/>
      <c r="BR35" s="115"/>
      <c r="BS35" s="116"/>
      <c r="BT35" s="100"/>
      <c r="BU35" s="115"/>
      <c r="BV35" s="115"/>
      <c r="BW35" s="116"/>
      <c r="BX35" s="100"/>
      <c r="BY35" s="115"/>
      <c r="BZ35" s="115"/>
      <c r="CA35" s="116"/>
      <c r="CB35" s="100"/>
      <c r="CC35" s="115"/>
      <c r="CD35" s="115"/>
      <c r="CE35" s="116"/>
      <c r="CF35" s="100"/>
      <c r="CG35" s="115"/>
      <c r="CH35" s="115"/>
      <c r="CI35" s="116"/>
      <c r="CJ35" s="100"/>
      <c r="CK35" s="115"/>
      <c r="CL35" s="115"/>
      <c r="CM35" s="116"/>
      <c r="CN35" s="100"/>
      <c r="CO35" s="115"/>
      <c r="CP35" s="115"/>
      <c r="CQ35" s="116"/>
      <c r="CR35" s="100"/>
      <c r="CS35" s="115"/>
      <c r="CT35" s="115"/>
      <c r="CU35" s="116"/>
      <c r="CV35" s="100"/>
      <c r="CW35" s="115"/>
      <c r="CX35" s="115"/>
      <c r="CY35" s="116"/>
      <c r="CZ35" s="100"/>
      <c r="DA35" s="115"/>
      <c r="DB35" s="115"/>
      <c r="DC35" s="116"/>
      <c r="DD35" s="100"/>
      <c r="DE35" s="115"/>
      <c r="DF35" s="115"/>
      <c r="DG35" s="116"/>
      <c r="DH35" s="100"/>
      <c r="DI35" s="115"/>
      <c r="DJ35" s="115"/>
      <c r="DK35" s="116"/>
      <c r="DL35" s="100"/>
      <c r="DM35" s="115"/>
      <c r="DN35" s="115"/>
      <c r="DO35" s="116"/>
      <c r="DP35" s="100"/>
      <c r="DQ35" s="115"/>
      <c r="DR35" s="115"/>
      <c r="DS35" s="116"/>
      <c r="DT35" s="100"/>
      <c r="DU35" s="115"/>
      <c r="DV35" s="115"/>
      <c r="DW35" s="116"/>
      <c r="DX35" s="100"/>
      <c r="DY35" s="115"/>
      <c r="DZ35" s="115"/>
      <c r="EA35" s="116"/>
      <c r="EB35" s="100"/>
      <c r="EC35" s="115"/>
      <c r="ED35" s="115"/>
      <c r="EE35" s="116"/>
      <c r="EF35" s="100"/>
      <c r="EG35" s="115"/>
      <c r="EH35" s="115"/>
      <c r="EI35" s="116"/>
      <c r="EJ35" s="100"/>
      <c r="EK35" s="115"/>
      <c r="EL35" s="115"/>
      <c r="EM35" s="116"/>
      <c r="EN35" s="100"/>
      <c r="EO35" s="115"/>
      <c r="EP35" s="115"/>
      <c r="EQ35" s="116"/>
      <c r="ER35" s="100"/>
      <c r="ES35" s="115"/>
      <c r="ET35" s="115"/>
      <c r="EU35" s="116"/>
      <c r="EV35" s="100"/>
      <c r="EW35" s="115"/>
      <c r="EX35" s="115"/>
      <c r="EY35" s="116"/>
      <c r="EZ35" s="100"/>
      <c r="FA35" s="115"/>
      <c r="FB35" s="115"/>
      <c r="FC35" s="116"/>
      <c r="FD35" s="100"/>
      <c r="FE35" s="115"/>
      <c r="FF35" s="115"/>
      <c r="FG35" s="116"/>
      <c r="FH35" s="100"/>
      <c r="FI35" s="115"/>
      <c r="FJ35" s="115"/>
      <c r="FK35" s="116"/>
      <c r="FL35" s="100"/>
      <c r="FM35" s="115"/>
      <c r="FN35" s="115"/>
      <c r="FO35" s="116"/>
      <c r="FP35" s="100"/>
      <c r="FQ35" s="115"/>
      <c r="FR35" s="115"/>
      <c r="FS35" s="116"/>
      <c r="FT35" s="100"/>
      <c r="FU35" s="115"/>
      <c r="FV35" s="115"/>
      <c r="FW35" s="116"/>
      <c r="FX35" s="100"/>
      <c r="FY35" s="115"/>
      <c r="FZ35" s="115"/>
      <c r="GA35" s="116"/>
      <c r="GB35" s="100"/>
      <c r="GC35" s="115"/>
      <c r="GD35" s="115"/>
      <c r="GE35" s="116"/>
      <c r="GF35" s="100"/>
      <c r="GG35" s="115"/>
      <c r="GH35" s="115"/>
      <c r="GI35" s="116"/>
      <c r="GJ35" s="100"/>
      <c r="GK35" s="115"/>
      <c r="GL35" s="115"/>
      <c r="GM35" s="116"/>
      <c r="GN35" s="100"/>
      <c r="GO35" s="115"/>
      <c r="GP35" s="115"/>
      <c r="GQ35" s="116"/>
      <c r="GR35" s="100"/>
      <c r="GS35" s="115"/>
      <c r="GT35" s="115"/>
      <c r="GU35" s="116"/>
      <c r="GV35" s="100"/>
      <c r="GW35" s="115"/>
      <c r="GX35" s="115"/>
      <c r="GY35" s="116"/>
      <c r="GZ35" s="100"/>
      <c r="HA35" s="115"/>
      <c r="HB35" s="115"/>
      <c r="HC35" s="116"/>
      <c r="HD35" s="100"/>
      <c r="HE35" s="115"/>
      <c r="HF35" s="115"/>
      <c r="HG35" s="116"/>
      <c r="HH35" s="100"/>
      <c r="HI35" s="115"/>
      <c r="HJ35" s="115"/>
      <c r="HK35" s="116"/>
      <c r="HL35" s="100"/>
      <c r="HM35" s="115"/>
      <c r="HN35" s="115"/>
      <c r="HO35" s="116"/>
      <c r="HP35" s="100"/>
      <c r="HQ35" s="115"/>
      <c r="HR35" s="115"/>
      <c r="HS35" s="116"/>
      <c r="HT35" s="100"/>
      <c r="HU35" s="115"/>
      <c r="HV35" s="115"/>
      <c r="HW35" s="116"/>
      <c r="HX35" s="100"/>
      <c r="HY35" s="115"/>
      <c r="HZ35" s="115"/>
      <c r="IA35" s="116"/>
      <c r="IB35" s="100"/>
      <c r="IC35" s="115"/>
      <c r="ID35" s="115"/>
      <c r="IE35" s="116"/>
      <c r="IF35" s="100"/>
      <c r="IG35" s="115"/>
      <c r="IH35" s="115"/>
      <c r="II35" s="116"/>
      <c r="IJ35" s="100"/>
      <c r="IK35" s="115"/>
      <c r="IL35" s="115"/>
      <c r="IM35" s="116"/>
      <c r="IN35" s="100"/>
      <c r="IO35" s="115"/>
      <c r="IP35" s="115"/>
      <c r="IQ35" s="116"/>
    </row>
    <row r="36" spans="1:251" s="98" customFormat="1" ht="15" customHeight="1" x14ac:dyDescent="0.25">
      <c r="A36" s="117" t="s">
        <v>314</v>
      </c>
      <c r="B36" s="118">
        <v>276645.3379022025</v>
      </c>
      <c r="C36" s="119">
        <v>1.7903020521557884</v>
      </c>
      <c r="D36" s="120">
        <v>0.78392935106714345</v>
      </c>
      <c r="E36" s="120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07"/>
    </row>
    <row r="38" spans="1:251" s="98" customFormat="1" ht="15" customHeight="1" x14ac:dyDescent="0.25">
      <c r="A38" s="94" t="s">
        <v>184</v>
      </c>
      <c r="B38" s="95">
        <v>8199.66</v>
      </c>
      <c r="C38" s="95">
        <v>5.2953885661970013E-2</v>
      </c>
      <c r="D38" s="97">
        <v>2.3235360449282438E-2</v>
      </c>
    </row>
    <row r="39" spans="1:251" s="98" customFormat="1" ht="15" customHeight="1" x14ac:dyDescent="0.25">
      <c r="A39" s="94" t="s">
        <v>316</v>
      </c>
      <c r="B39" s="95">
        <v>18163.760000000006</v>
      </c>
      <c r="C39" s="95">
        <v>0.11730262842989402</v>
      </c>
      <c r="D39" s="97">
        <v>5.1470611063661E-2</v>
      </c>
    </row>
    <row r="40" spans="1:251" s="98" customFormat="1" ht="15" customHeight="1" x14ac:dyDescent="0.25">
      <c r="A40" s="94" t="s">
        <v>317</v>
      </c>
      <c r="B40" s="95">
        <v>0</v>
      </c>
      <c r="C40" s="95">
        <v>0</v>
      </c>
      <c r="D40" s="97">
        <v>0</v>
      </c>
    </row>
    <row r="41" spans="1:251" s="98" customFormat="1" ht="15" customHeight="1" x14ac:dyDescent="0.25">
      <c r="A41" s="94" t="s">
        <v>318</v>
      </c>
      <c r="B41" s="95">
        <v>7040</v>
      </c>
      <c r="C41" s="95">
        <v>4.5464733301169666E-2</v>
      </c>
      <c r="D41" s="97">
        <v>1.9949234183240325E-2</v>
      </c>
    </row>
    <row r="42" spans="1:251" s="98" customFormat="1" ht="15" customHeight="1" x14ac:dyDescent="0.25">
      <c r="A42" s="101" t="s">
        <v>319</v>
      </c>
      <c r="B42" s="102">
        <v>33403.420000000006</v>
      </c>
      <c r="C42" s="102">
        <v>0.21572124739303372</v>
      </c>
      <c r="D42" s="104">
        <v>9.4655205696183756E-2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07"/>
    </row>
    <row r="44" spans="1:251" s="98" customFormat="1" ht="15" customHeight="1" x14ac:dyDescent="0.25">
      <c r="A44" s="124" t="s">
        <v>426</v>
      </c>
      <c r="B44" s="122">
        <v>6600</v>
      </c>
      <c r="C44" s="122">
        <v>4.2623187469846564E-2</v>
      </c>
      <c r="D44" s="123">
        <v>1.8702407046787807E-2</v>
      </c>
      <c r="E44" s="97"/>
    </row>
    <row r="45" spans="1:251" s="98" customFormat="1" ht="15" customHeight="1" x14ac:dyDescent="0.25">
      <c r="A45" s="108" t="s">
        <v>192</v>
      </c>
      <c r="B45" s="109">
        <v>5940</v>
      </c>
      <c r="C45" s="109">
        <v>3.8360868722861909E-2</v>
      </c>
      <c r="D45" s="110">
        <v>1.6832166342109024E-2</v>
      </c>
    </row>
    <row r="46" spans="1:251" s="98" customFormat="1" ht="15" customHeight="1" x14ac:dyDescent="0.25">
      <c r="A46" s="108" t="s">
        <v>193</v>
      </c>
      <c r="B46" s="125">
        <v>1864.9260000000002</v>
      </c>
      <c r="C46" s="109">
        <v>1.2043801593241072E-2</v>
      </c>
      <c r="D46" s="110">
        <v>5.2846371460814846E-3</v>
      </c>
    </row>
    <row r="47" spans="1:251" s="129" customFormat="1" ht="15" customHeight="1" x14ac:dyDescent="0.25">
      <c r="A47" s="101" t="s">
        <v>326</v>
      </c>
      <c r="B47" s="102">
        <v>14404.925999999999</v>
      </c>
      <c r="C47" s="102">
        <v>9.3027857785949547E-2</v>
      </c>
      <c r="D47" s="104">
        <v>4.0819210534978313E-2</v>
      </c>
      <c r="E47" s="126"/>
      <c r="F47" s="126"/>
      <c r="G47" s="127"/>
      <c r="H47" s="128"/>
      <c r="I47" s="126"/>
      <c r="J47" s="126"/>
      <c r="K47" s="127"/>
      <c r="L47" s="128"/>
      <c r="M47" s="126"/>
      <c r="N47" s="126"/>
      <c r="O47" s="127"/>
      <c r="P47" s="128"/>
      <c r="Q47" s="126"/>
      <c r="R47" s="126"/>
      <c r="S47" s="127"/>
      <c r="T47" s="128"/>
      <c r="U47" s="126"/>
      <c r="V47" s="126"/>
      <c r="W47" s="127"/>
      <c r="X47" s="128"/>
      <c r="Y47" s="126"/>
      <c r="Z47" s="126"/>
      <c r="AA47" s="127"/>
      <c r="AB47" s="128"/>
      <c r="AC47" s="126"/>
      <c r="AD47" s="126"/>
      <c r="AE47" s="127"/>
      <c r="AF47" s="128"/>
      <c r="AG47" s="126"/>
      <c r="AH47" s="126"/>
      <c r="AI47" s="127"/>
      <c r="AJ47" s="128"/>
      <c r="AK47" s="126"/>
      <c r="AL47" s="126"/>
      <c r="AM47" s="127"/>
      <c r="AN47" s="128"/>
      <c r="AO47" s="126"/>
      <c r="AP47" s="126"/>
      <c r="AQ47" s="127"/>
      <c r="AR47" s="128"/>
      <c r="AS47" s="126"/>
      <c r="AT47" s="126"/>
      <c r="AU47" s="127"/>
      <c r="AV47" s="128"/>
      <c r="AW47" s="126"/>
      <c r="AX47" s="126"/>
      <c r="AY47" s="127"/>
      <c r="AZ47" s="128"/>
      <c r="BA47" s="126"/>
      <c r="BB47" s="126"/>
      <c r="BC47" s="127"/>
      <c r="BD47" s="128"/>
      <c r="BE47" s="126"/>
      <c r="BF47" s="126"/>
      <c r="BG47" s="127"/>
      <c r="BH47" s="128"/>
      <c r="BI47" s="126"/>
      <c r="BJ47" s="126"/>
      <c r="BK47" s="127"/>
      <c r="BL47" s="128"/>
      <c r="BM47" s="126"/>
      <c r="BN47" s="126"/>
      <c r="BO47" s="127"/>
      <c r="BP47" s="128"/>
      <c r="BQ47" s="126"/>
      <c r="BR47" s="126"/>
      <c r="BS47" s="127"/>
      <c r="BT47" s="128"/>
      <c r="BU47" s="126"/>
      <c r="BV47" s="126"/>
      <c r="BW47" s="127"/>
      <c r="BX47" s="128"/>
      <c r="BY47" s="126"/>
      <c r="BZ47" s="126"/>
      <c r="CA47" s="127"/>
      <c r="CB47" s="128"/>
      <c r="CC47" s="126"/>
      <c r="CD47" s="126"/>
      <c r="CE47" s="127"/>
      <c r="CF47" s="128"/>
      <c r="CG47" s="126"/>
      <c r="CH47" s="126"/>
      <c r="CI47" s="127"/>
      <c r="CJ47" s="128"/>
      <c r="CK47" s="126"/>
      <c r="CL47" s="126"/>
      <c r="CM47" s="127"/>
      <c r="CN47" s="128"/>
      <c r="CO47" s="126"/>
      <c r="CP47" s="126"/>
      <c r="CQ47" s="127"/>
      <c r="CR47" s="128"/>
      <c r="CS47" s="126"/>
      <c r="CT47" s="126"/>
      <c r="CU47" s="127"/>
      <c r="CV47" s="128"/>
      <c r="CW47" s="126"/>
      <c r="CX47" s="126"/>
      <c r="CY47" s="127"/>
      <c r="CZ47" s="128"/>
      <c r="DA47" s="126"/>
      <c r="DB47" s="126"/>
      <c r="DC47" s="127"/>
      <c r="DD47" s="128"/>
      <c r="DE47" s="126"/>
      <c r="DF47" s="126"/>
      <c r="DG47" s="127"/>
      <c r="DH47" s="128"/>
      <c r="DI47" s="126"/>
      <c r="DJ47" s="126"/>
      <c r="DK47" s="127"/>
      <c r="DL47" s="128"/>
      <c r="DM47" s="126"/>
      <c r="DN47" s="126"/>
      <c r="DO47" s="127"/>
      <c r="DP47" s="128"/>
      <c r="DQ47" s="126"/>
      <c r="DR47" s="126"/>
      <c r="DS47" s="127"/>
      <c r="DT47" s="128"/>
      <c r="DU47" s="126"/>
      <c r="DV47" s="126"/>
      <c r="DW47" s="127"/>
      <c r="DX47" s="128"/>
      <c r="DY47" s="126"/>
      <c r="DZ47" s="126"/>
      <c r="EA47" s="127"/>
      <c r="EB47" s="128"/>
      <c r="EC47" s="126"/>
      <c r="ED47" s="126"/>
      <c r="EE47" s="127"/>
      <c r="EF47" s="128"/>
      <c r="EG47" s="126"/>
      <c r="EH47" s="126"/>
      <c r="EI47" s="127"/>
      <c r="EJ47" s="128"/>
      <c r="EK47" s="126"/>
      <c r="EL47" s="126"/>
      <c r="EM47" s="127"/>
      <c r="EN47" s="128"/>
      <c r="EO47" s="126"/>
      <c r="EP47" s="126"/>
      <c r="EQ47" s="127"/>
      <c r="ER47" s="128"/>
      <c r="ES47" s="126"/>
      <c r="ET47" s="126"/>
      <c r="EU47" s="127"/>
      <c r="EV47" s="128"/>
      <c r="EW47" s="126"/>
      <c r="EX47" s="126"/>
      <c r="EY47" s="127"/>
      <c r="EZ47" s="128"/>
      <c r="FA47" s="126"/>
      <c r="FB47" s="126"/>
      <c r="FC47" s="127"/>
      <c r="FD47" s="128"/>
      <c r="FE47" s="126"/>
      <c r="FF47" s="126"/>
      <c r="FG47" s="127"/>
      <c r="FH47" s="128"/>
      <c r="FI47" s="126"/>
      <c r="FJ47" s="126"/>
      <c r="FK47" s="127"/>
      <c r="FL47" s="128"/>
      <c r="FM47" s="126"/>
      <c r="FN47" s="126"/>
      <c r="FO47" s="127"/>
      <c r="FP47" s="128"/>
      <c r="FQ47" s="126"/>
      <c r="FR47" s="126"/>
      <c r="FS47" s="127"/>
      <c r="FT47" s="128"/>
      <c r="FU47" s="126"/>
      <c r="FV47" s="126"/>
      <c r="FW47" s="127"/>
      <c r="FX47" s="128"/>
      <c r="FY47" s="126"/>
      <c r="FZ47" s="126"/>
      <c r="GA47" s="127"/>
      <c r="GB47" s="128"/>
      <c r="GC47" s="126"/>
      <c r="GD47" s="126"/>
      <c r="GE47" s="127"/>
      <c r="GF47" s="128"/>
      <c r="GG47" s="126"/>
      <c r="GH47" s="126"/>
      <c r="GI47" s="127"/>
      <c r="GJ47" s="128"/>
      <c r="GK47" s="126"/>
      <c r="GL47" s="126"/>
      <c r="GM47" s="127"/>
      <c r="GN47" s="128"/>
      <c r="GO47" s="126"/>
      <c r="GP47" s="126"/>
      <c r="GQ47" s="127"/>
      <c r="GR47" s="128"/>
      <c r="GS47" s="126"/>
      <c r="GT47" s="126"/>
      <c r="GU47" s="127"/>
      <c r="GV47" s="128"/>
      <c r="GW47" s="126"/>
      <c r="GX47" s="126"/>
      <c r="GY47" s="127"/>
      <c r="GZ47" s="128"/>
      <c r="HA47" s="126"/>
      <c r="HB47" s="126"/>
      <c r="HC47" s="127"/>
      <c r="HD47" s="128"/>
      <c r="HE47" s="126"/>
      <c r="HF47" s="126"/>
      <c r="HG47" s="127"/>
      <c r="HH47" s="128"/>
      <c r="HI47" s="126"/>
      <c r="HJ47" s="126"/>
      <c r="HK47" s="127"/>
      <c r="HL47" s="128"/>
      <c r="HM47" s="126"/>
      <c r="HN47" s="126"/>
      <c r="HO47" s="127"/>
      <c r="HP47" s="128"/>
      <c r="HQ47" s="126"/>
      <c r="HR47" s="126"/>
      <c r="HS47" s="127"/>
      <c r="HT47" s="128"/>
      <c r="HU47" s="126"/>
      <c r="HV47" s="126"/>
      <c r="HW47" s="127"/>
      <c r="HX47" s="128"/>
      <c r="HY47" s="126"/>
      <c r="HZ47" s="126"/>
      <c r="IA47" s="127"/>
      <c r="IB47" s="128"/>
      <c r="IC47" s="126"/>
      <c r="ID47" s="126"/>
      <c r="IE47" s="127"/>
      <c r="IF47" s="128"/>
      <c r="IG47" s="126"/>
      <c r="IH47" s="126"/>
      <c r="II47" s="127"/>
      <c r="IJ47" s="128"/>
      <c r="IK47" s="126"/>
      <c r="IL47" s="126"/>
      <c r="IM47" s="127"/>
      <c r="IN47" s="128"/>
      <c r="IO47" s="126"/>
      <c r="IP47" s="126"/>
      <c r="IQ47" s="127"/>
    </row>
    <row r="48" spans="1:251" s="130" customFormat="1" ht="15" customHeight="1" x14ac:dyDescent="0.25">
      <c r="A48" s="117" t="s">
        <v>327</v>
      </c>
      <c r="B48" s="118">
        <v>47808.346000000005</v>
      </c>
      <c r="C48" s="118">
        <v>0.30874910517898324</v>
      </c>
      <c r="D48" s="179">
        <v>0.13547441623116208</v>
      </c>
    </row>
    <row r="49" spans="1:4" ht="15" customHeight="1" x14ac:dyDescent="0.25">
      <c r="A49" s="117" t="s">
        <v>328</v>
      </c>
      <c r="B49" s="118">
        <v>324453.68390220252</v>
      </c>
      <c r="C49" s="118">
        <v>2.0990511573347717</v>
      </c>
      <c r="D49" s="120">
        <v>0.91940376729830553</v>
      </c>
    </row>
    <row r="50" spans="1:4" ht="15" customHeight="1" x14ac:dyDescent="0.25">
      <c r="A50" s="87" t="s">
        <v>329</v>
      </c>
      <c r="B50" s="106"/>
      <c r="C50" s="106"/>
      <c r="D50" s="107"/>
    </row>
    <row r="51" spans="1:4" ht="15" customHeight="1" x14ac:dyDescent="0.25">
      <c r="A51" s="94" t="s">
        <v>197</v>
      </c>
      <c r="B51" s="109">
        <v>12272.068152</v>
      </c>
      <c r="C51" s="109">
        <v>7.925373658870144E-2</v>
      </c>
      <c r="D51" s="110">
        <v>3.4775335437064396E-2</v>
      </c>
    </row>
    <row r="52" spans="1:4" ht="15" customHeight="1" x14ac:dyDescent="0.25">
      <c r="A52" s="94" t="s">
        <v>273</v>
      </c>
      <c r="B52" s="95">
        <v>16170</v>
      </c>
      <c r="C52" s="109">
        <v>0.10442680930112409</v>
      </c>
      <c r="D52" s="110">
        <v>4.5820897264630123E-2</v>
      </c>
    </row>
    <row r="53" spans="1:4" ht="15" customHeight="1" x14ac:dyDescent="0.25">
      <c r="A53" s="101" t="s">
        <v>330</v>
      </c>
      <c r="B53" s="102">
        <v>28442.068152</v>
      </c>
      <c r="C53" s="102">
        <v>0.18368054588982552</v>
      </c>
      <c r="D53" s="104">
        <v>8.0596232701694526E-2</v>
      </c>
    </row>
    <row r="54" spans="1:4" ht="15" customHeight="1" thickBot="1" x14ac:dyDescent="0.3">
      <c r="A54" s="131" t="s">
        <v>331</v>
      </c>
      <c r="B54" s="132">
        <v>352895.75205420254</v>
      </c>
      <c r="C54" s="133">
        <v>2.2827317032245973</v>
      </c>
      <c r="D54" s="134">
        <v>1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ageMargins left="0.511811024" right="0.511811024" top="0.78740157499999996" bottom="0.78740157499999996" header="0.31496062000000002" footer="0.31496062000000002"/>
  <legacy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I17" sqref="I17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413</v>
      </c>
      <c r="B2" s="72"/>
      <c r="C2" s="73"/>
      <c r="D2" s="73"/>
    </row>
    <row r="3" spans="1:5" ht="15" customHeight="1" x14ac:dyDescent="0.25">
      <c r="A3" s="72" t="s">
        <v>414</v>
      </c>
      <c r="B3" s="72"/>
      <c r="C3" s="73"/>
      <c r="D3" s="73"/>
    </row>
    <row r="4" spans="1:5" ht="15" customHeight="1" x14ac:dyDescent="0.25">
      <c r="A4" s="76" t="s">
        <v>442</v>
      </c>
      <c r="B4" s="77"/>
      <c r="C4" s="77"/>
      <c r="D4" s="73"/>
    </row>
    <row r="5" spans="1:5" ht="15" customHeight="1" x14ac:dyDescent="0.25">
      <c r="A5" s="76" t="s">
        <v>443</v>
      </c>
      <c r="B5" s="77"/>
      <c r="C5" s="77"/>
      <c r="D5" s="73"/>
    </row>
    <row r="6" spans="1:5" ht="15" customHeight="1" x14ac:dyDescent="0.25">
      <c r="A6" s="78" t="s">
        <v>281</v>
      </c>
      <c r="B6" s="79" t="s">
        <v>148</v>
      </c>
      <c r="E6" s="80"/>
    </row>
    <row r="7" spans="1:5" ht="15" customHeight="1" thickBot="1" x14ac:dyDescent="0.3">
      <c r="A7" s="78" t="s">
        <v>417</v>
      </c>
      <c r="B7" s="81">
        <v>555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291</v>
      </c>
      <c r="B12" s="95">
        <v>74865.999999999985</v>
      </c>
      <c r="C12" s="191">
        <v>0.34365960739567653</v>
      </c>
      <c r="D12" s="157">
        <v>0.21107362262114476</v>
      </c>
      <c r="E12" s="157">
        <v>0.27087583281917871</v>
      </c>
    </row>
    <row r="13" spans="1:5" ht="15" customHeight="1" x14ac:dyDescent="0.25">
      <c r="A13" s="94" t="s">
        <v>292</v>
      </c>
      <c r="B13" s="95">
        <v>800</v>
      </c>
      <c r="C13" s="191">
        <v>3.6722635898343873E-3</v>
      </c>
      <c r="D13" s="157">
        <v>2.2554817687189892E-3</v>
      </c>
      <c r="E13" s="157">
        <v>2.8945137479676089E-3</v>
      </c>
    </row>
    <row r="14" spans="1:5" ht="15" customHeight="1" x14ac:dyDescent="0.25">
      <c r="A14" s="94" t="s">
        <v>293</v>
      </c>
      <c r="B14" s="95">
        <v>6000</v>
      </c>
      <c r="C14" s="191">
        <v>2.7541976923757906E-2</v>
      </c>
      <c r="D14" s="157">
        <v>1.691611326539242E-2</v>
      </c>
      <c r="E14" s="157">
        <v>2.1708853109757065E-2</v>
      </c>
    </row>
    <row r="15" spans="1:5" ht="15" customHeight="1" x14ac:dyDescent="0.25">
      <c r="A15" s="94" t="s">
        <v>294</v>
      </c>
      <c r="B15" s="95">
        <v>0</v>
      </c>
      <c r="C15" s="191">
        <v>0</v>
      </c>
      <c r="D15" s="157">
        <v>0</v>
      </c>
      <c r="E15" s="157">
        <v>0</v>
      </c>
    </row>
    <row r="16" spans="1:5" ht="15" customHeight="1" x14ac:dyDescent="0.25">
      <c r="A16" s="94" t="s">
        <v>295</v>
      </c>
      <c r="B16" s="95">
        <v>2000</v>
      </c>
      <c r="C16" s="191">
        <v>9.1806589745859687E-3</v>
      </c>
      <c r="D16" s="157">
        <v>5.6387044217974733E-3</v>
      </c>
      <c r="E16" s="157">
        <v>7.2362843699190224E-3</v>
      </c>
    </row>
    <row r="17" spans="1:5" ht="15" customHeight="1" x14ac:dyDescent="0.25">
      <c r="A17" s="94" t="s">
        <v>296</v>
      </c>
      <c r="B17" s="95">
        <v>7500</v>
      </c>
      <c r="C17" s="191">
        <v>3.4427471154697381E-2</v>
      </c>
      <c r="D17" s="157">
        <v>2.1145141581740523E-2</v>
      </c>
      <c r="E17" s="157">
        <v>2.7136066387196334E-2</v>
      </c>
    </row>
    <row r="18" spans="1:5" ht="15" customHeight="1" x14ac:dyDescent="0.25">
      <c r="A18" s="94" t="s">
        <v>297</v>
      </c>
      <c r="B18" s="95">
        <v>91800</v>
      </c>
      <c r="C18" s="191">
        <v>0.42139224693349592</v>
      </c>
      <c r="D18" s="157">
        <v>0.258816532960504</v>
      </c>
      <c r="E18" s="157">
        <v>0.33214545257928313</v>
      </c>
    </row>
    <row r="19" spans="1:5" ht="15" customHeight="1" x14ac:dyDescent="0.25">
      <c r="A19" s="94" t="s">
        <v>423</v>
      </c>
      <c r="B19" s="95">
        <v>0</v>
      </c>
      <c r="C19" s="191">
        <v>0</v>
      </c>
      <c r="D19" s="157">
        <v>0</v>
      </c>
      <c r="E19" s="157">
        <v>0</v>
      </c>
    </row>
    <row r="20" spans="1:5" ht="15" customHeight="1" x14ac:dyDescent="0.25">
      <c r="A20" s="94" t="s">
        <v>299</v>
      </c>
      <c r="B20" s="95">
        <v>29040.000000000004</v>
      </c>
      <c r="C20" s="191">
        <v>0.13330316831098826</v>
      </c>
      <c r="D20" s="157">
        <v>8.1873988204499315E-2</v>
      </c>
      <c r="E20" s="157">
        <v>0.10507084905122421</v>
      </c>
    </row>
    <row r="21" spans="1:5" ht="15" customHeight="1" x14ac:dyDescent="0.25">
      <c r="A21" s="94" t="s">
        <v>300</v>
      </c>
      <c r="B21" s="95">
        <v>3508.82</v>
      </c>
      <c r="C21" s="191">
        <v>1.6106639911603372E-2</v>
      </c>
      <c r="D21" s="157">
        <v>9.8925994246457059E-3</v>
      </c>
      <c r="E21" s="157">
        <v>1.2695409661429633E-2</v>
      </c>
    </row>
    <row r="22" spans="1:5" ht="15" customHeight="1" x14ac:dyDescent="0.25">
      <c r="A22" s="94" t="s">
        <v>301</v>
      </c>
      <c r="B22" s="95">
        <v>0</v>
      </c>
      <c r="C22" s="191">
        <v>0</v>
      </c>
      <c r="D22" s="157">
        <v>0</v>
      </c>
      <c r="E22" s="157">
        <v>0</v>
      </c>
    </row>
    <row r="23" spans="1:5" ht="15" customHeight="1" x14ac:dyDescent="0.25">
      <c r="A23" s="94" t="s">
        <v>424</v>
      </c>
      <c r="B23" s="95">
        <v>12187.4</v>
      </c>
      <c r="C23" s="191">
        <v>6.0162408984326787E-2</v>
      </c>
      <c r="D23" s="157">
        <v>3.4360573135107257E-2</v>
      </c>
      <c r="E23" s="157">
        <v>4.4095746064975544E-2</v>
      </c>
    </row>
    <row r="24" spans="1:5" ht="15" customHeight="1" x14ac:dyDescent="0.25">
      <c r="A24" s="94" t="s">
        <v>425</v>
      </c>
      <c r="B24" s="95">
        <v>0</v>
      </c>
      <c r="C24" s="191">
        <v>0</v>
      </c>
      <c r="D24" s="157">
        <v>0</v>
      </c>
      <c r="E24" s="157">
        <v>0</v>
      </c>
    </row>
    <row r="25" spans="1:5" ht="15" customHeight="1" x14ac:dyDescent="0.25">
      <c r="A25" s="94" t="s">
        <v>304</v>
      </c>
      <c r="B25" s="95">
        <v>4080</v>
      </c>
      <c r="C25" s="191">
        <v>2.0140688633839318E-2</v>
      </c>
      <c r="D25" s="157">
        <v>1.1502957020466845E-2</v>
      </c>
      <c r="E25" s="157">
        <v>1.4762020114634806E-2</v>
      </c>
    </row>
    <row r="26" spans="1:5" s="98" customFormat="1" ht="15" customHeight="1" x14ac:dyDescent="0.25">
      <c r="A26" s="94" t="s">
        <v>305</v>
      </c>
      <c r="B26" s="95">
        <v>3400</v>
      </c>
      <c r="C26" s="191">
        <v>1.5607120256796145E-2</v>
      </c>
      <c r="D26" s="157">
        <v>9.5857975170557039E-3</v>
      </c>
      <c r="E26" s="157">
        <v>1.2301683428862337E-2</v>
      </c>
    </row>
    <row r="27" spans="1:5" s="98" customFormat="1" ht="15" customHeight="1" x14ac:dyDescent="0.25">
      <c r="A27" s="94" t="s">
        <v>306</v>
      </c>
      <c r="B27" s="95">
        <v>5317.59375</v>
      </c>
      <c r="C27" s="191">
        <v>2.440950739206988E-2</v>
      </c>
      <c r="D27" s="157">
        <v>1.4992169695723803E-2</v>
      </c>
      <c r="E27" s="157">
        <v>1.923981026935204E-2</v>
      </c>
    </row>
    <row r="28" spans="1:5" s="98" customFormat="1" ht="15" customHeight="1" x14ac:dyDescent="0.25">
      <c r="A28" s="94" t="s">
        <v>307</v>
      </c>
      <c r="B28" s="95">
        <v>11187.2</v>
      </c>
      <c r="C28" s="191">
        <v>5.1352934040244082E-2</v>
      </c>
      <c r="D28" s="157">
        <v>3.1540657053766345E-2</v>
      </c>
      <c r="E28" s="157">
        <v>4.0476880251579042E-2</v>
      </c>
    </row>
    <row r="29" spans="1:5" s="99" customFormat="1" ht="15" customHeight="1" x14ac:dyDescent="0.25">
      <c r="A29" s="94" t="s">
        <v>308</v>
      </c>
      <c r="B29" s="95">
        <v>7966.5</v>
      </c>
      <c r="C29" s="191">
        <v>3.6568859860519561E-2</v>
      </c>
      <c r="D29" s="157">
        <v>2.2460369388124783E-2</v>
      </c>
      <c r="E29" s="157">
        <v>2.8823929716479946E-2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157">
        <v>0</v>
      </c>
      <c r="E30" s="157">
        <v>0</v>
      </c>
    </row>
    <row r="31" spans="1:5" s="98" customFormat="1" ht="15" customHeight="1" x14ac:dyDescent="0.25">
      <c r="A31" s="100" t="s">
        <v>310</v>
      </c>
      <c r="B31" s="95">
        <v>12982.675687500001</v>
      </c>
      <c r="C31" s="191">
        <v>5.9594759032292971E-2</v>
      </c>
      <c r="D31" s="157">
        <v>3.6602735402934398E-2</v>
      </c>
      <c r="E31" s="157">
        <v>4.6973166578591977E-2</v>
      </c>
    </row>
    <row r="32" spans="1:5" s="98" customFormat="1" ht="15" customHeight="1" x14ac:dyDescent="0.25">
      <c r="A32" s="101" t="s">
        <v>311</v>
      </c>
      <c r="B32" s="102">
        <v>272636.18943750003</v>
      </c>
      <c r="C32" s="103">
        <v>1.2571203113947285</v>
      </c>
      <c r="D32" s="160">
        <v>0.76865744346162224</v>
      </c>
      <c r="E32" s="161">
        <v>0.98643649815043155</v>
      </c>
    </row>
    <row r="33" spans="1:251" s="98" customFormat="1" ht="15" customHeight="1" x14ac:dyDescent="0.25">
      <c r="A33" s="87" t="s">
        <v>312</v>
      </c>
      <c r="B33" s="106"/>
      <c r="C33" s="106"/>
      <c r="D33" s="162"/>
    </row>
    <row r="34" spans="1:251" s="98" customFormat="1" ht="15" customHeight="1" x14ac:dyDescent="0.25">
      <c r="A34" s="108" t="s">
        <v>180</v>
      </c>
      <c r="B34" s="109">
        <v>3748.7476047656255</v>
      </c>
      <c r="C34" s="109">
        <v>1.7207986670574597E-2</v>
      </c>
      <c r="D34" s="165">
        <v>1.0569039847597309E-2</v>
      </c>
      <c r="E34" s="157">
        <v>1.3563501849568433E-2</v>
      </c>
    </row>
    <row r="35" spans="1:251" s="98" customFormat="1" ht="15" customHeight="1" x14ac:dyDescent="0.25">
      <c r="A35" s="111" t="s">
        <v>313</v>
      </c>
      <c r="B35" s="112">
        <v>3748.7476047656255</v>
      </c>
      <c r="C35" s="112">
        <v>1.7207986670574597E-2</v>
      </c>
      <c r="D35" s="168">
        <v>1.0569039847597309E-2</v>
      </c>
      <c r="E35" s="169">
        <v>1.3563501849568433E-2</v>
      </c>
      <c r="F35" s="115"/>
      <c r="G35" s="32"/>
      <c r="H35" s="100"/>
      <c r="I35" s="115"/>
      <c r="J35" s="115"/>
      <c r="K35" s="32"/>
      <c r="L35" s="100"/>
      <c r="M35" s="115"/>
      <c r="N35" s="115"/>
      <c r="O35" s="32"/>
      <c r="P35" s="100"/>
      <c r="Q35" s="115"/>
      <c r="R35" s="115"/>
      <c r="S35" s="32"/>
      <c r="T35" s="100"/>
      <c r="U35" s="115"/>
      <c r="V35" s="115"/>
      <c r="W35" s="32"/>
      <c r="X35" s="100"/>
      <c r="Y35" s="115"/>
      <c r="Z35" s="115"/>
      <c r="AA35" s="32"/>
      <c r="AB35" s="100"/>
      <c r="AC35" s="115"/>
      <c r="AD35" s="115"/>
      <c r="AE35" s="32"/>
      <c r="AF35" s="100"/>
      <c r="AG35" s="115"/>
      <c r="AH35" s="115"/>
      <c r="AI35" s="32"/>
      <c r="AJ35" s="100"/>
      <c r="AK35" s="115"/>
      <c r="AL35" s="115"/>
      <c r="AM35" s="32"/>
      <c r="AN35" s="100"/>
      <c r="AO35" s="115"/>
      <c r="AP35" s="115"/>
      <c r="AQ35" s="32"/>
      <c r="AR35" s="100"/>
      <c r="AS35" s="115"/>
      <c r="AT35" s="115"/>
      <c r="AU35" s="32"/>
      <c r="AV35" s="100"/>
      <c r="AW35" s="115"/>
      <c r="AX35" s="115"/>
      <c r="AY35" s="32"/>
      <c r="AZ35" s="100"/>
      <c r="BA35" s="115"/>
      <c r="BB35" s="115"/>
      <c r="BC35" s="32"/>
      <c r="BD35" s="100"/>
      <c r="BE35" s="115"/>
      <c r="BF35" s="115"/>
      <c r="BG35" s="32"/>
      <c r="BH35" s="100"/>
      <c r="BI35" s="115"/>
      <c r="BJ35" s="115"/>
      <c r="BK35" s="32"/>
      <c r="BL35" s="100"/>
      <c r="BM35" s="115"/>
      <c r="BN35" s="115"/>
      <c r="BO35" s="32"/>
      <c r="BP35" s="100"/>
      <c r="BQ35" s="115"/>
      <c r="BR35" s="115"/>
      <c r="BS35" s="32"/>
      <c r="BT35" s="100"/>
      <c r="BU35" s="115"/>
      <c r="BV35" s="115"/>
      <c r="BW35" s="32"/>
      <c r="BX35" s="100"/>
      <c r="BY35" s="115"/>
      <c r="BZ35" s="115"/>
      <c r="CA35" s="32"/>
      <c r="CB35" s="100"/>
      <c r="CC35" s="115"/>
      <c r="CD35" s="115"/>
      <c r="CE35" s="32"/>
      <c r="CF35" s="100"/>
      <c r="CG35" s="115"/>
      <c r="CH35" s="115"/>
      <c r="CI35" s="32"/>
      <c r="CJ35" s="100"/>
      <c r="CK35" s="115"/>
      <c r="CL35" s="115"/>
      <c r="CM35" s="32"/>
      <c r="CN35" s="100"/>
      <c r="CO35" s="115"/>
      <c r="CP35" s="115"/>
      <c r="CQ35" s="32"/>
      <c r="CR35" s="100"/>
      <c r="CS35" s="115"/>
      <c r="CT35" s="115"/>
      <c r="CU35" s="32"/>
      <c r="CV35" s="100"/>
      <c r="CW35" s="115"/>
      <c r="CX35" s="115"/>
      <c r="CY35" s="32"/>
      <c r="CZ35" s="100"/>
      <c r="DA35" s="115"/>
      <c r="DB35" s="115"/>
      <c r="DC35" s="32"/>
      <c r="DD35" s="100"/>
      <c r="DE35" s="115"/>
      <c r="DF35" s="115"/>
      <c r="DG35" s="32"/>
      <c r="DH35" s="100"/>
      <c r="DI35" s="115"/>
      <c r="DJ35" s="115"/>
      <c r="DK35" s="32"/>
      <c r="DL35" s="100"/>
      <c r="DM35" s="115"/>
      <c r="DN35" s="115"/>
      <c r="DO35" s="32"/>
      <c r="DP35" s="100"/>
      <c r="DQ35" s="115"/>
      <c r="DR35" s="115"/>
      <c r="DS35" s="32"/>
      <c r="DT35" s="100"/>
      <c r="DU35" s="115"/>
      <c r="DV35" s="115"/>
      <c r="DW35" s="32"/>
      <c r="DX35" s="100"/>
      <c r="DY35" s="115"/>
      <c r="DZ35" s="115"/>
      <c r="EA35" s="32"/>
      <c r="EB35" s="100"/>
      <c r="EC35" s="115"/>
      <c r="ED35" s="115"/>
      <c r="EE35" s="32"/>
      <c r="EF35" s="100"/>
      <c r="EG35" s="115"/>
      <c r="EH35" s="115"/>
      <c r="EI35" s="32"/>
      <c r="EJ35" s="100"/>
      <c r="EK35" s="115"/>
      <c r="EL35" s="115"/>
      <c r="EM35" s="32"/>
      <c r="EN35" s="100"/>
      <c r="EO35" s="115"/>
      <c r="EP35" s="115"/>
      <c r="EQ35" s="32"/>
      <c r="ER35" s="100"/>
      <c r="ES35" s="115"/>
      <c r="ET35" s="115"/>
      <c r="EU35" s="32"/>
      <c r="EV35" s="100"/>
      <c r="EW35" s="115"/>
      <c r="EX35" s="115"/>
      <c r="EY35" s="32"/>
      <c r="EZ35" s="100"/>
      <c r="FA35" s="115"/>
      <c r="FB35" s="115"/>
      <c r="FC35" s="32"/>
      <c r="FD35" s="100"/>
      <c r="FE35" s="115"/>
      <c r="FF35" s="115"/>
      <c r="FG35" s="32"/>
      <c r="FH35" s="100"/>
      <c r="FI35" s="115"/>
      <c r="FJ35" s="115"/>
      <c r="FK35" s="32"/>
      <c r="FL35" s="100"/>
      <c r="FM35" s="115"/>
      <c r="FN35" s="115"/>
      <c r="FO35" s="32"/>
      <c r="FP35" s="100"/>
      <c r="FQ35" s="115"/>
      <c r="FR35" s="115"/>
      <c r="FS35" s="32"/>
      <c r="FT35" s="100"/>
      <c r="FU35" s="115"/>
      <c r="FV35" s="115"/>
      <c r="FW35" s="32"/>
      <c r="FX35" s="100"/>
      <c r="FY35" s="115"/>
      <c r="FZ35" s="115"/>
      <c r="GA35" s="32"/>
      <c r="GB35" s="100"/>
      <c r="GC35" s="115"/>
      <c r="GD35" s="115"/>
      <c r="GE35" s="32"/>
      <c r="GF35" s="100"/>
      <c r="GG35" s="115"/>
      <c r="GH35" s="115"/>
      <c r="GI35" s="32"/>
      <c r="GJ35" s="100"/>
      <c r="GK35" s="115"/>
      <c r="GL35" s="115"/>
      <c r="GM35" s="32"/>
      <c r="GN35" s="100"/>
      <c r="GO35" s="115"/>
      <c r="GP35" s="115"/>
      <c r="GQ35" s="32"/>
      <c r="GR35" s="100"/>
      <c r="GS35" s="115"/>
      <c r="GT35" s="115"/>
      <c r="GU35" s="32"/>
      <c r="GV35" s="100"/>
      <c r="GW35" s="115"/>
      <c r="GX35" s="115"/>
      <c r="GY35" s="32"/>
      <c r="GZ35" s="100"/>
      <c r="HA35" s="115"/>
      <c r="HB35" s="115"/>
      <c r="HC35" s="32"/>
      <c r="HD35" s="100"/>
      <c r="HE35" s="115"/>
      <c r="HF35" s="115"/>
      <c r="HG35" s="32"/>
      <c r="HH35" s="100"/>
      <c r="HI35" s="115"/>
      <c r="HJ35" s="115"/>
      <c r="HK35" s="32"/>
      <c r="HL35" s="100"/>
      <c r="HM35" s="115"/>
      <c r="HN35" s="115"/>
      <c r="HO35" s="32"/>
      <c r="HP35" s="100"/>
      <c r="HQ35" s="115"/>
      <c r="HR35" s="115"/>
      <c r="HS35" s="32"/>
      <c r="HT35" s="100"/>
      <c r="HU35" s="115"/>
      <c r="HV35" s="115"/>
      <c r="HW35" s="32"/>
      <c r="HX35" s="100"/>
      <c r="HY35" s="115"/>
      <c r="HZ35" s="115"/>
      <c r="IA35" s="32"/>
      <c r="IB35" s="100"/>
      <c r="IC35" s="115"/>
      <c r="ID35" s="115"/>
      <c r="IE35" s="32"/>
      <c r="IF35" s="100"/>
      <c r="IG35" s="115"/>
      <c r="IH35" s="115"/>
      <c r="II35" s="32"/>
      <c r="IJ35" s="100"/>
      <c r="IK35" s="115"/>
      <c r="IL35" s="115"/>
      <c r="IM35" s="32"/>
      <c r="IN35" s="100"/>
      <c r="IO35" s="115"/>
      <c r="IP35" s="115"/>
      <c r="IQ35" s="32"/>
    </row>
    <row r="36" spans="1:251" s="98" customFormat="1" ht="15" customHeight="1" x14ac:dyDescent="0.25">
      <c r="A36" s="117" t="s">
        <v>314</v>
      </c>
      <c r="B36" s="118">
        <v>276384.93704226566</v>
      </c>
      <c r="C36" s="119">
        <v>1.274328298065303</v>
      </c>
      <c r="D36" s="173">
        <v>0.77922648330921951</v>
      </c>
      <c r="E36" s="173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62"/>
    </row>
    <row r="38" spans="1:251" s="98" customFormat="1" ht="15" customHeight="1" x14ac:dyDescent="0.25">
      <c r="A38" s="94" t="s">
        <v>184</v>
      </c>
      <c r="B38" s="95">
        <v>12312.8</v>
      </c>
      <c r="C38" s="95">
        <v>5.6519808911141056E-2</v>
      </c>
      <c r="D38" s="157">
        <v>3.4714119902353964E-2</v>
      </c>
    </row>
    <row r="39" spans="1:251" s="98" customFormat="1" ht="15" customHeight="1" x14ac:dyDescent="0.25">
      <c r="A39" s="94" t="s">
        <v>316</v>
      </c>
      <c r="B39" s="95">
        <v>13370.666666666668</v>
      </c>
      <c r="C39" s="95">
        <v>6.1375765464765399E-2</v>
      </c>
      <c r="D39" s="157">
        <v>3.7696618627856712E-2</v>
      </c>
    </row>
    <row r="40" spans="1:251" s="98" customFormat="1" ht="15" customHeight="1" x14ac:dyDescent="0.25">
      <c r="A40" s="94" t="s">
        <v>317</v>
      </c>
      <c r="B40" s="95">
        <v>700</v>
      </c>
      <c r="C40" s="95">
        <v>3.2132306411050892E-3</v>
      </c>
      <c r="D40" s="157">
        <v>1.9735465476291157E-3</v>
      </c>
    </row>
    <row r="41" spans="1:251" s="98" customFormat="1" ht="15" customHeight="1" x14ac:dyDescent="0.25">
      <c r="A41" s="94" t="s">
        <v>318</v>
      </c>
      <c r="B41" s="95">
        <v>1837.5</v>
      </c>
      <c r="C41" s="95">
        <v>8.4347304329008589E-3</v>
      </c>
      <c r="D41" s="157">
        <v>5.1805596875264285E-3</v>
      </c>
    </row>
    <row r="42" spans="1:251" s="98" customFormat="1" ht="15" customHeight="1" x14ac:dyDescent="0.25">
      <c r="A42" s="101" t="s">
        <v>319</v>
      </c>
      <c r="B42" s="102">
        <v>28220.966666666667</v>
      </c>
      <c r="C42" s="102">
        <v>0.1295435354499124</v>
      </c>
      <c r="D42" s="160">
        <v>7.9564844765366224E-2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62"/>
    </row>
    <row r="44" spans="1:251" s="98" customFormat="1" ht="15" customHeight="1" x14ac:dyDescent="0.25">
      <c r="A44" s="124" t="s">
        <v>426</v>
      </c>
      <c r="B44" s="122">
        <v>0</v>
      </c>
      <c r="C44" s="122">
        <v>0</v>
      </c>
      <c r="D44" s="175">
        <v>0</v>
      </c>
      <c r="E44" s="157"/>
    </row>
    <row r="45" spans="1:251" s="98" customFormat="1" ht="15" customHeight="1" x14ac:dyDescent="0.25">
      <c r="A45" s="108" t="s">
        <v>192</v>
      </c>
      <c r="B45" s="109">
        <v>6578</v>
      </c>
      <c r="C45" s="109">
        <v>3.0195187367413251E-2</v>
      </c>
      <c r="D45" s="165">
        <v>1.8545698843291887E-2</v>
      </c>
    </row>
    <row r="46" spans="1:251" s="98" customFormat="1" ht="15" customHeight="1" x14ac:dyDescent="0.25">
      <c r="A46" s="108" t="s">
        <v>193</v>
      </c>
      <c r="B46" s="125">
        <v>1991.625</v>
      </c>
      <c r="C46" s="109">
        <v>9.1422149651298901E-3</v>
      </c>
      <c r="D46" s="165">
        <v>5.6150923470311958E-3</v>
      </c>
    </row>
    <row r="47" spans="1:251" s="129" customFormat="1" ht="15" customHeight="1" x14ac:dyDescent="0.25">
      <c r="A47" s="101" t="s">
        <v>326</v>
      </c>
      <c r="B47" s="102">
        <v>8569.625</v>
      </c>
      <c r="C47" s="102">
        <v>3.9337402332543139E-2</v>
      </c>
      <c r="D47" s="160">
        <v>2.4160791190323085E-2</v>
      </c>
      <c r="E47" s="126"/>
      <c r="F47" s="126"/>
      <c r="G47" s="177"/>
      <c r="H47" s="128"/>
      <c r="I47" s="126"/>
      <c r="J47" s="126"/>
      <c r="K47" s="177"/>
      <c r="L47" s="128"/>
      <c r="M47" s="126"/>
      <c r="N47" s="126"/>
      <c r="O47" s="177"/>
      <c r="P47" s="128"/>
      <c r="Q47" s="126"/>
      <c r="R47" s="126"/>
      <c r="S47" s="177"/>
      <c r="T47" s="128"/>
      <c r="U47" s="126"/>
      <c r="V47" s="126"/>
      <c r="W47" s="177"/>
      <c r="X47" s="128"/>
      <c r="Y47" s="126"/>
      <c r="Z47" s="126"/>
      <c r="AA47" s="177"/>
      <c r="AB47" s="128"/>
      <c r="AC47" s="126"/>
      <c r="AD47" s="126"/>
      <c r="AE47" s="177"/>
      <c r="AF47" s="128"/>
      <c r="AG47" s="126"/>
      <c r="AH47" s="126"/>
      <c r="AI47" s="177"/>
      <c r="AJ47" s="128"/>
      <c r="AK47" s="126"/>
      <c r="AL47" s="126"/>
      <c r="AM47" s="177"/>
      <c r="AN47" s="128"/>
      <c r="AO47" s="126"/>
      <c r="AP47" s="126"/>
      <c r="AQ47" s="177"/>
      <c r="AR47" s="128"/>
      <c r="AS47" s="126"/>
      <c r="AT47" s="126"/>
      <c r="AU47" s="177"/>
      <c r="AV47" s="128"/>
      <c r="AW47" s="126"/>
      <c r="AX47" s="126"/>
      <c r="AY47" s="177"/>
      <c r="AZ47" s="128"/>
      <c r="BA47" s="126"/>
      <c r="BB47" s="126"/>
      <c r="BC47" s="177"/>
      <c r="BD47" s="128"/>
      <c r="BE47" s="126"/>
      <c r="BF47" s="126"/>
      <c r="BG47" s="177"/>
      <c r="BH47" s="128"/>
      <c r="BI47" s="126"/>
      <c r="BJ47" s="126"/>
      <c r="BK47" s="177"/>
      <c r="BL47" s="128"/>
      <c r="BM47" s="126"/>
      <c r="BN47" s="126"/>
      <c r="BO47" s="177"/>
      <c r="BP47" s="128"/>
      <c r="BQ47" s="126"/>
      <c r="BR47" s="126"/>
      <c r="BS47" s="177"/>
      <c r="BT47" s="128"/>
      <c r="BU47" s="126"/>
      <c r="BV47" s="126"/>
      <c r="BW47" s="177"/>
      <c r="BX47" s="128"/>
      <c r="BY47" s="126"/>
      <c r="BZ47" s="126"/>
      <c r="CA47" s="177"/>
      <c r="CB47" s="128"/>
      <c r="CC47" s="126"/>
      <c r="CD47" s="126"/>
      <c r="CE47" s="177"/>
      <c r="CF47" s="128"/>
      <c r="CG47" s="126"/>
      <c r="CH47" s="126"/>
      <c r="CI47" s="177"/>
      <c r="CJ47" s="128"/>
      <c r="CK47" s="126"/>
      <c r="CL47" s="126"/>
      <c r="CM47" s="177"/>
      <c r="CN47" s="128"/>
      <c r="CO47" s="126"/>
      <c r="CP47" s="126"/>
      <c r="CQ47" s="177"/>
      <c r="CR47" s="128"/>
      <c r="CS47" s="126"/>
      <c r="CT47" s="126"/>
      <c r="CU47" s="177"/>
      <c r="CV47" s="128"/>
      <c r="CW47" s="126"/>
      <c r="CX47" s="126"/>
      <c r="CY47" s="177"/>
      <c r="CZ47" s="128"/>
      <c r="DA47" s="126"/>
      <c r="DB47" s="126"/>
      <c r="DC47" s="177"/>
      <c r="DD47" s="128"/>
      <c r="DE47" s="126"/>
      <c r="DF47" s="126"/>
      <c r="DG47" s="177"/>
      <c r="DH47" s="128"/>
      <c r="DI47" s="126"/>
      <c r="DJ47" s="126"/>
      <c r="DK47" s="177"/>
      <c r="DL47" s="128"/>
      <c r="DM47" s="126"/>
      <c r="DN47" s="126"/>
      <c r="DO47" s="177"/>
      <c r="DP47" s="128"/>
      <c r="DQ47" s="126"/>
      <c r="DR47" s="126"/>
      <c r="DS47" s="177"/>
      <c r="DT47" s="128"/>
      <c r="DU47" s="126"/>
      <c r="DV47" s="126"/>
      <c r="DW47" s="177"/>
      <c r="DX47" s="128"/>
      <c r="DY47" s="126"/>
      <c r="DZ47" s="126"/>
      <c r="EA47" s="177"/>
      <c r="EB47" s="128"/>
      <c r="EC47" s="126"/>
      <c r="ED47" s="126"/>
      <c r="EE47" s="177"/>
      <c r="EF47" s="128"/>
      <c r="EG47" s="126"/>
      <c r="EH47" s="126"/>
      <c r="EI47" s="177"/>
      <c r="EJ47" s="128"/>
      <c r="EK47" s="126"/>
      <c r="EL47" s="126"/>
      <c r="EM47" s="177"/>
      <c r="EN47" s="128"/>
      <c r="EO47" s="126"/>
      <c r="EP47" s="126"/>
      <c r="EQ47" s="177"/>
      <c r="ER47" s="128"/>
      <c r="ES47" s="126"/>
      <c r="ET47" s="126"/>
      <c r="EU47" s="177"/>
      <c r="EV47" s="128"/>
      <c r="EW47" s="126"/>
      <c r="EX47" s="126"/>
      <c r="EY47" s="177"/>
      <c r="EZ47" s="128"/>
      <c r="FA47" s="126"/>
      <c r="FB47" s="126"/>
      <c r="FC47" s="177"/>
      <c r="FD47" s="128"/>
      <c r="FE47" s="126"/>
      <c r="FF47" s="126"/>
      <c r="FG47" s="177"/>
      <c r="FH47" s="128"/>
      <c r="FI47" s="126"/>
      <c r="FJ47" s="126"/>
      <c r="FK47" s="177"/>
      <c r="FL47" s="128"/>
      <c r="FM47" s="126"/>
      <c r="FN47" s="126"/>
      <c r="FO47" s="177"/>
      <c r="FP47" s="128"/>
      <c r="FQ47" s="126"/>
      <c r="FR47" s="126"/>
      <c r="FS47" s="177"/>
      <c r="FT47" s="128"/>
      <c r="FU47" s="126"/>
      <c r="FV47" s="126"/>
      <c r="FW47" s="177"/>
      <c r="FX47" s="128"/>
      <c r="FY47" s="126"/>
      <c r="FZ47" s="126"/>
      <c r="GA47" s="177"/>
      <c r="GB47" s="128"/>
      <c r="GC47" s="126"/>
      <c r="GD47" s="126"/>
      <c r="GE47" s="177"/>
      <c r="GF47" s="128"/>
      <c r="GG47" s="126"/>
      <c r="GH47" s="126"/>
      <c r="GI47" s="177"/>
      <c r="GJ47" s="128"/>
      <c r="GK47" s="126"/>
      <c r="GL47" s="126"/>
      <c r="GM47" s="177"/>
      <c r="GN47" s="128"/>
      <c r="GO47" s="126"/>
      <c r="GP47" s="126"/>
      <c r="GQ47" s="177"/>
      <c r="GR47" s="128"/>
      <c r="GS47" s="126"/>
      <c r="GT47" s="126"/>
      <c r="GU47" s="177"/>
      <c r="GV47" s="128"/>
      <c r="GW47" s="126"/>
      <c r="GX47" s="126"/>
      <c r="GY47" s="177"/>
      <c r="GZ47" s="128"/>
      <c r="HA47" s="126"/>
      <c r="HB47" s="126"/>
      <c r="HC47" s="177"/>
      <c r="HD47" s="128"/>
      <c r="HE47" s="126"/>
      <c r="HF47" s="126"/>
      <c r="HG47" s="177"/>
      <c r="HH47" s="128"/>
      <c r="HI47" s="126"/>
      <c r="HJ47" s="126"/>
      <c r="HK47" s="177"/>
      <c r="HL47" s="128"/>
      <c r="HM47" s="126"/>
      <c r="HN47" s="126"/>
      <c r="HO47" s="177"/>
      <c r="HP47" s="128"/>
      <c r="HQ47" s="126"/>
      <c r="HR47" s="126"/>
      <c r="HS47" s="177"/>
      <c r="HT47" s="128"/>
      <c r="HU47" s="126"/>
      <c r="HV47" s="126"/>
      <c r="HW47" s="177"/>
      <c r="HX47" s="128"/>
      <c r="HY47" s="126"/>
      <c r="HZ47" s="126"/>
      <c r="IA47" s="177"/>
      <c r="IB47" s="128"/>
      <c r="IC47" s="126"/>
      <c r="ID47" s="126"/>
      <c r="IE47" s="177"/>
      <c r="IF47" s="128"/>
      <c r="IG47" s="126"/>
      <c r="IH47" s="126"/>
      <c r="II47" s="177"/>
      <c r="IJ47" s="128"/>
      <c r="IK47" s="126"/>
      <c r="IL47" s="126"/>
      <c r="IM47" s="177"/>
      <c r="IN47" s="128"/>
      <c r="IO47" s="126"/>
      <c r="IP47" s="126"/>
      <c r="IQ47" s="177"/>
    </row>
    <row r="48" spans="1:251" s="130" customFormat="1" ht="15" customHeight="1" x14ac:dyDescent="0.25">
      <c r="A48" s="117" t="s">
        <v>327</v>
      </c>
      <c r="B48" s="118">
        <v>36790.591666666667</v>
      </c>
      <c r="C48" s="118">
        <v>0.16888093778245555</v>
      </c>
      <c r="D48" s="179">
        <v>0.1037256359556893</v>
      </c>
    </row>
    <row r="49" spans="1:4" ht="15" customHeight="1" x14ac:dyDescent="0.25">
      <c r="A49" s="117" t="s">
        <v>328</v>
      </c>
      <c r="B49" s="118">
        <v>313175.52870893234</v>
      </c>
      <c r="C49" s="118">
        <v>1.4432092358477586</v>
      </c>
      <c r="D49" s="173">
        <v>0.8829521192649088</v>
      </c>
    </row>
    <row r="50" spans="1:4" ht="15" customHeight="1" x14ac:dyDescent="0.25">
      <c r="A50" s="87" t="s">
        <v>329</v>
      </c>
      <c r="B50" s="106"/>
      <c r="C50" s="106"/>
      <c r="D50" s="162"/>
    </row>
    <row r="51" spans="1:4" ht="15" customHeight="1" x14ac:dyDescent="0.25">
      <c r="A51" s="94" t="s">
        <v>197</v>
      </c>
      <c r="B51" s="109">
        <v>13165.877400000001</v>
      </c>
      <c r="C51" s="109">
        <v>6.0435715255304293E-2</v>
      </c>
      <c r="D51" s="165">
        <v>3.7119245556111714E-2</v>
      </c>
    </row>
    <row r="52" spans="1:4" ht="15" customHeight="1" x14ac:dyDescent="0.25">
      <c r="A52" s="94" t="s">
        <v>273</v>
      </c>
      <c r="B52" s="95">
        <v>28350</v>
      </c>
      <c r="C52" s="109">
        <v>0.13013584096475611</v>
      </c>
      <c r="D52" s="165">
        <v>7.9928635178979177E-2</v>
      </c>
    </row>
    <row r="53" spans="1:4" ht="15" customHeight="1" x14ac:dyDescent="0.25">
      <c r="A53" s="101" t="s">
        <v>330</v>
      </c>
      <c r="B53" s="102">
        <v>41515.877399999998</v>
      </c>
      <c r="C53" s="102">
        <v>0.19057155622006039</v>
      </c>
      <c r="D53" s="160">
        <v>0.1170478807350909</v>
      </c>
    </row>
    <row r="54" spans="1:4" ht="15" customHeight="1" thickBot="1" x14ac:dyDescent="0.3">
      <c r="A54" s="131" t="s">
        <v>331</v>
      </c>
      <c r="B54" s="132">
        <v>354691.40610893234</v>
      </c>
      <c r="C54" s="133">
        <v>1.6337807920678191</v>
      </c>
      <c r="D54" s="182">
        <v>0.99999999999999967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55"/>
  <sheetViews>
    <sheetView showGridLines="0" zoomScaleNormal="100" workbookViewId="0">
      <selection activeCell="I16" sqref="I16"/>
    </sheetView>
  </sheetViews>
  <sheetFormatPr defaultColWidth="13.140625" defaultRowHeight="15" customHeight="1" x14ac:dyDescent="0.25"/>
  <cols>
    <col min="1" max="1" width="58.42578125" style="74" bestFit="1" customWidth="1"/>
    <col min="2" max="2" width="14.140625" style="74" customWidth="1"/>
    <col min="3" max="3" width="9.85546875" style="74" customWidth="1"/>
    <col min="4" max="4" width="13.7109375" style="74" bestFit="1" customWidth="1"/>
    <col min="5" max="5" width="14.85546875" style="74" bestFit="1" customWidth="1"/>
    <col min="6" max="256" width="13.140625" style="74"/>
    <col min="257" max="257" width="58.42578125" style="74" bestFit="1" customWidth="1"/>
    <col min="258" max="258" width="14.140625" style="74" customWidth="1"/>
    <col min="259" max="259" width="9.85546875" style="74" customWidth="1"/>
    <col min="260" max="260" width="13.7109375" style="74" bestFit="1" customWidth="1"/>
    <col min="261" max="261" width="14.85546875" style="74" bestFit="1" customWidth="1"/>
    <col min="262" max="512" width="13.140625" style="74"/>
    <col min="513" max="513" width="58.42578125" style="74" bestFit="1" customWidth="1"/>
    <col min="514" max="514" width="14.140625" style="74" customWidth="1"/>
    <col min="515" max="515" width="9.85546875" style="74" customWidth="1"/>
    <col min="516" max="516" width="13.7109375" style="74" bestFit="1" customWidth="1"/>
    <col min="517" max="517" width="14.85546875" style="74" bestFit="1" customWidth="1"/>
    <col min="518" max="768" width="13.140625" style="74"/>
    <col min="769" max="769" width="58.42578125" style="74" bestFit="1" customWidth="1"/>
    <col min="770" max="770" width="14.140625" style="74" customWidth="1"/>
    <col min="771" max="771" width="9.85546875" style="74" customWidth="1"/>
    <col min="772" max="772" width="13.7109375" style="74" bestFit="1" customWidth="1"/>
    <col min="773" max="773" width="14.85546875" style="74" bestFit="1" customWidth="1"/>
    <col min="774" max="1024" width="13.140625" style="74"/>
    <col min="1025" max="1025" width="58.42578125" style="74" bestFit="1" customWidth="1"/>
    <col min="1026" max="1026" width="14.140625" style="74" customWidth="1"/>
    <col min="1027" max="1027" width="9.85546875" style="74" customWidth="1"/>
    <col min="1028" max="1028" width="13.7109375" style="74" bestFit="1" customWidth="1"/>
    <col min="1029" max="1029" width="14.85546875" style="74" bestFit="1" customWidth="1"/>
    <col min="1030" max="1280" width="13.140625" style="74"/>
    <col min="1281" max="1281" width="58.42578125" style="74" bestFit="1" customWidth="1"/>
    <col min="1282" max="1282" width="14.140625" style="74" customWidth="1"/>
    <col min="1283" max="1283" width="9.85546875" style="74" customWidth="1"/>
    <col min="1284" max="1284" width="13.7109375" style="74" bestFit="1" customWidth="1"/>
    <col min="1285" max="1285" width="14.85546875" style="74" bestFit="1" customWidth="1"/>
    <col min="1286" max="1536" width="13.140625" style="74"/>
    <col min="1537" max="1537" width="58.42578125" style="74" bestFit="1" customWidth="1"/>
    <col min="1538" max="1538" width="14.140625" style="74" customWidth="1"/>
    <col min="1539" max="1539" width="9.85546875" style="74" customWidth="1"/>
    <col min="1540" max="1540" width="13.7109375" style="74" bestFit="1" customWidth="1"/>
    <col min="1541" max="1541" width="14.85546875" style="74" bestFit="1" customWidth="1"/>
    <col min="1542" max="1792" width="13.140625" style="74"/>
    <col min="1793" max="1793" width="58.42578125" style="74" bestFit="1" customWidth="1"/>
    <col min="1794" max="1794" width="14.140625" style="74" customWidth="1"/>
    <col min="1795" max="1795" width="9.85546875" style="74" customWidth="1"/>
    <col min="1796" max="1796" width="13.7109375" style="74" bestFit="1" customWidth="1"/>
    <col min="1797" max="1797" width="14.85546875" style="74" bestFit="1" customWidth="1"/>
    <col min="1798" max="2048" width="13.140625" style="74"/>
    <col min="2049" max="2049" width="58.42578125" style="74" bestFit="1" customWidth="1"/>
    <col min="2050" max="2050" width="14.140625" style="74" customWidth="1"/>
    <col min="2051" max="2051" width="9.85546875" style="74" customWidth="1"/>
    <col min="2052" max="2052" width="13.7109375" style="74" bestFit="1" customWidth="1"/>
    <col min="2053" max="2053" width="14.85546875" style="74" bestFit="1" customWidth="1"/>
    <col min="2054" max="2304" width="13.140625" style="74"/>
    <col min="2305" max="2305" width="58.42578125" style="74" bestFit="1" customWidth="1"/>
    <col min="2306" max="2306" width="14.140625" style="74" customWidth="1"/>
    <col min="2307" max="2307" width="9.85546875" style="74" customWidth="1"/>
    <col min="2308" max="2308" width="13.7109375" style="74" bestFit="1" customWidth="1"/>
    <col min="2309" max="2309" width="14.85546875" style="74" bestFit="1" customWidth="1"/>
    <col min="2310" max="2560" width="13.140625" style="74"/>
    <col min="2561" max="2561" width="58.42578125" style="74" bestFit="1" customWidth="1"/>
    <col min="2562" max="2562" width="14.140625" style="74" customWidth="1"/>
    <col min="2563" max="2563" width="9.85546875" style="74" customWidth="1"/>
    <col min="2564" max="2564" width="13.7109375" style="74" bestFit="1" customWidth="1"/>
    <col min="2565" max="2565" width="14.85546875" style="74" bestFit="1" customWidth="1"/>
    <col min="2566" max="2816" width="13.140625" style="74"/>
    <col min="2817" max="2817" width="58.42578125" style="74" bestFit="1" customWidth="1"/>
    <col min="2818" max="2818" width="14.140625" style="74" customWidth="1"/>
    <col min="2819" max="2819" width="9.85546875" style="74" customWidth="1"/>
    <col min="2820" max="2820" width="13.7109375" style="74" bestFit="1" customWidth="1"/>
    <col min="2821" max="2821" width="14.85546875" style="74" bestFit="1" customWidth="1"/>
    <col min="2822" max="3072" width="13.140625" style="74"/>
    <col min="3073" max="3073" width="58.42578125" style="74" bestFit="1" customWidth="1"/>
    <col min="3074" max="3074" width="14.140625" style="74" customWidth="1"/>
    <col min="3075" max="3075" width="9.85546875" style="74" customWidth="1"/>
    <col min="3076" max="3076" width="13.7109375" style="74" bestFit="1" customWidth="1"/>
    <col min="3077" max="3077" width="14.85546875" style="74" bestFit="1" customWidth="1"/>
    <col min="3078" max="3328" width="13.140625" style="74"/>
    <col min="3329" max="3329" width="58.42578125" style="74" bestFit="1" customWidth="1"/>
    <col min="3330" max="3330" width="14.140625" style="74" customWidth="1"/>
    <col min="3331" max="3331" width="9.85546875" style="74" customWidth="1"/>
    <col min="3332" max="3332" width="13.7109375" style="74" bestFit="1" customWidth="1"/>
    <col min="3333" max="3333" width="14.85546875" style="74" bestFit="1" customWidth="1"/>
    <col min="3334" max="3584" width="13.140625" style="74"/>
    <col min="3585" max="3585" width="58.42578125" style="74" bestFit="1" customWidth="1"/>
    <col min="3586" max="3586" width="14.140625" style="74" customWidth="1"/>
    <col min="3587" max="3587" width="9.85546875" style="74" customWidth="1"/>
    <col min="3588" max="3588" width="13.7109375" style="74" bestFit="1" customWidth="1"/>
    <col min="3589" max="3589" width="14.85546875" style="74" bestFit="1" customWidth="1"/>
    <col min="3590" max="3840" width="13.140625" style="74"/>
    <col min="3841" max="3841" width="58.42578125" style="74" bestFit="1" customWidth="1"/>
    <col min="3842" max="3842" width="14.140625" style="74" customWidth="1"/>
    <col min="3843" max="3843" width="9.85546875" style="74" customWidth="1"/>
    <col min="3844" max="3844" width="13.7109375" style="74" bestFit="1" customWidth="1"/>
    <col min="3845" max="3845" width="14.85546875" style="74" bestFit="1" customWidth="1"/>
    <col min="3846" max="4096" width="13.140625" style="74"/>
    <col min="4097" max="4097" width="58.42578125" style="74" bestFit="1" customWidth="1"/>
    <col min="4098" max="4098" width="14.140625" style="74" customWidth="1"/>
    <col min="4099" max="4099" width="9.85546875" style="74" customWidth="1"/>
    <col min="4100" max="4100" width="13.7109375" style="74" bestFit="1" customWidth="1"/>
    <col min="4101" max="4101" width="14.85546875" style="74" bestFit="1" customWidth="1"/>
    <col min="4102" max="4352" width="13.140625" style="74"/>
    <col min="4353" max="4353" width="58.42578125" style="74" bestFit="1" customWidth="1"/>
    <col min="4354" max="4354" width="14.140625" style="74" customWidth="1"/>
    <col min="4355" max="4355" width="9.85546875" style="74" customWidth="1"/>
    <col min="4356" max="4356" width="13.7109375" style="74" bestFit="1" customWidth="1"/>
    <col min="4357" max="4357" width="14.85546875" style="74" bestFit="1" customWidth="1"/>
    <col min="4358" max="4608" width="13.140625" style="74"/>
    <col min="4609" max="4609" width="58.42578125" style="74" bestFit="1" customWidth="1"/>
    <col min="4610" max="4610" width="14.140625" style="74" customWidth="1"/>
    <col min="4611" max="4611" width="9.85546875" style="74" customWidth="1"/>
    <col min="4612" max="4612" width="13.7109375" style="74" bestFit="1" customWidth="1"/>
    <col min="4613" max="4613" width="14.85546875" style="74" bestFit="1" customWidth="1"/>
    <col min="4614" max="4864" width="13.140625" style="74"/>
    <col min="4865" max="4865" width="58.42578125" style="74" bestFit="1" customWidth="1"/>
    <col min="4866" max="4866" width="14.140625" style="74" customWidth="1"/>
    <col min="4867" max="4867" width="9.85546875" style="74" customWidth="1"/>
    <col min="4868" max="4868" width="13.7109375" style="74" bestFit="1" customWidth="1"/>
    <col min="4869" max="4869" width="14.85546875" style="74" bestFit="1" customWidth="1"/>
    <col min="4870" max="5120" width="13.140625" style="74"/>
    <col min="5121" max="5121" width="58.42578125" style="74" bestFit="1" customWidth="1"/>
    <col min="5122" max="5122" width="14.140625" style="74" customWidth="1"/>
    <col min="5123" max="5123" width="9.85546875" style="74" customWidth="1"/>
    <col min="5124" max="5124" width="13.7109375" style="74" bestFit="1" customWidth="1"/>
    <col min="5125" max="5125" width="14.85546875" style="74" bestFit="1" customWidth="1"/>
    <col min="5126" max="5376" width="13.140625" style="74"/>
    <col min="5377" max="5377" width="58.42578125" style="74" bestFit="1" customWidth="1"/>
    <col min="5378" max="5378" width="14.140625" style="74" customWidth="1"/>
    <col min="5379" max="5379" width="9.85546875" style="74" customWidth="1"/>
    <col min="5380" max="5380" width="13.7109375" style="74" bestFit="1" customWidth="1"/>
    <col min="5381" max="5381" width="14.85546875" style="74" bestFit="1" customWidth="1"/>
    <col min="5382" max="5632" width="13.140625" style="74"/>
    <col min="5633" max="5633" width="58.42578125" style="74" bestFit="1" customWidth="1"/>
    <col min="5634" max="5634" width="14.140625" style="74" customWidth="1"/>
    <col min="5635" max="5635" width="9.85546875" style="74" customWidth="1"/>
    <col min="5636" max="5636" width="13.7109375" style="74" bestFit="1" customWidth="1"/>
    <col min="5637" max="5637" width="14.85546875" style="74" bestFit="1" customWidth="1"/>
    <col min="5638" max="5888" width="13.140625" style="74"/>
    <col min="5889" max="5889" width="58.42578125" style="74" bestFit="1" customWidth="1"/>
    <col min="5890" max="5890" width="14.140625" style="74" customWidth="1"/>
    <col min="5891" max="5891" width="9.85546875" style="74" customWidth="1"/>
    <col min="5892" max="5892" width="13.7109375" style="74" bestFit="1" customWidth="1"/>
    <col min="5893" max="5893" width="14.85546875" style="74" bestFit="1" customWidth="1"/>
    <col min="5894" max="6144" width="13.140625" style="74"/>
    <col min="6145" max="6145" width="58.42578125" style="74" bestFit="1" customWidth="1"/>
    <col min="6146" max="6146" width="14.140625" style="74" customWidth="1"/>
    <col min="6147" max="6147" width="9.85546875" style="74" customWidth="1"/>
    <col min="6148" max="6148" width="13.7109375" style="74" bestFit="1" customWidth="1"/>
    <col min="6149" max="6149" width="14.85546875" style="74" bestFit="1" customWidth="1"/>
    <col min="6150" max="6400" width="13.140625" style="74"/>
    <col min="6401" max="6401" width="58.42578125" style="74" bestFit="1" customWidth="1"/>
    <col min="6402" max="6402" width="14.140625" style="74" customWidth="1"/>
    <col min="6403" max="6403" width="9.85546875" style="74" customWidth="1"/>
    <col min="6404" max="6404" width="13.7109375" style="74" bestFit="1" customWidth="1"/>
    <col min="6405" max="6405" width="14.85546875" style="74" bestFit="1" customWidth="1"/>
    <col min="6406" max="6656" width="13.140625" style="74"/>
    <col min="6657" max="6657" width="58.42578125" style="74" bestFit="1" customWidth="1"/>
    <col min="6658" max="6658" width="14.140625" style="74" customWidth="1"/>
    <col min="6659" max="6659" width="9.85546875" style="74" customWidth="1"/>
    <col min="6660" max="6660" width="13.7109375" style="74" bestFit="1" customWidth="1"/>
    <col min="6661" max="6661" width="14.85546875" style="74" bestFit="1" customWidth="1"/>
    <col min="6662" max="6912" width="13.140625" style="74"/>
    <col min="6913" max="6913" width="58.42578125" style="74" bestFit="1" customWidth="1"/>
    <col min="6914" max="6914" width="14.140625" style="74" customWidth="1"/>
    <col min="6915" max="6915" width="9.85546875" style="74" customWidth="1"/>
    <col min="6916" max="6916" width="13.7109375" style="74" bestFit="1" customWidth="1"/>
    <col min="6917" max="6917" width="14.85546875" style="74" bestFit="1" customWidth="1"/>
    <col min="6918" max="7168" width="13.140625" style="74"/>
    <col min="7169" max="7169" width="58.42578125" style="74" bestFit="1" customWidth="1"/>
    <col min="7170" max="7170" width="14.140625" style="74" customWidth="1"/>
    <col min="7171" max="7171" width="9.85546875" style="74" customWidth="1"/>
    <col min="7172" max="7172" width="13.7109375" style="74" bestFit="1" customWidth="1"/>
    <col min="7173" max="7173" width="14.85546875" style="74" bestFit="1" customWidth="1"/>
    <col min="7174" max="7424" width="13.140625" style="74"/>
    <col min="7425" max="7425" width="58.42578125" style="74" bestFit="1" customWidth="1"/>
    <col min="7426" max="7426" width="14.140625" style="74" customWidth="1"/>
    <col min="7427" max="7427" width="9.85546875" style="74" customWidth="1"/>
    <col min="7428" max="7428" width="13.7109375" style="74" bestFit="1" customWidth="1"/>
    <col min="7429" max="7429" width="14.85546875" style="74" bestFit="1" customWidth="1"/>
    <col min="7430" max="7680" width="13.140625" style="74"/>
    <col min="7681" max="7681" width="58.42578125" style="74" bestFit="1" customWidth="1"/>
    <col min="7682" max="7682" width="14.140625" style="74" customWidth="1"/>
    <col min="7683" max="7683" width="9.85546875" style="74" customWidth="1"/>
    <col min="7684" max="7684" width="13.7109375" style="74" bestFit="1" customWidth="1"/>
    <col min="7685" max="7685" width="14.85546875" style="74" bestFit="1" customWidth="1"/>
    <col min="7686" max="7936" width="13.140625" style="74"/>
    <col min="7937" max="7937" width="58.42578125" style="74" bestFit="1" customWidth="1"/>
    <col min="7938" max="7938" width="14.140625" style="74" customWidth="1"/>
    <col min="7939" max="7939" width="9.85546875" style="74" customWidth="1"/>
    <col min="7940" max="7940" width="13.7109375" style="74" bestFit="1" customWidth="1"/>
    <col min="7941" max="7941" width="14.85546875" style="74" bestFit="1" customWidth="1"/>
    <col min="7942" max="8192" width="13.140625" style="74"/>
    <col min="8193" max="8193" width="58.42578125" style="74" bestFit="1" customWidth="1"/>
    <col min="8194" max="8194" width="14.140625" style="74" customWidth="1"/>
    <col min="8195" max="8195" width="9.85546875" style="74" customWidth="1"/>
    <col min="8196" max="8196" width="13.7109375" style="74" bestFit="1" customWidth="1"/>
    <col min="8197" max="8197" width="14.85546875" style="74" bestFit="1" customWidth="1"/>
    <col min="8198" max="8448" width="13.140625" style="74"/>
    <col min="8449" max="8449" width="58.42578125" style="74" bestFit="1" customWidth="1"/>
    <col min="8450" max="8450" width="14.140625" style="74" customWidth="1"/>
    <col min="8451" max="8451" width="9.85546875" style="74" customWidth="1"/>
    <col min="8452" max="8452" width="13.7109375" style="74" bestFit="1" customWidth="1"/>
    <col min="8453" max="8453" width="14.85546875" style="74" bestFit="1" customWidth="1"/>
    <col min="8454" max="8704" width="13.140625" style="74"/>
    <col min="8705" max="8705" width="58.42578125" style="74" bestFit="1" customWidth="1"/>
    <col min="8706" max="8706" width="14.140625" style="74" customWidth="1"/>
    <col min="8707" max="8707" width="9.85546875" style="74" customWidth="1"/>
    <col min="8708" max="8708" width="13.7109375" style="74" bestFit="1" customWidth="1"/>
    <col min="8709" max="8709" width="14.85546875" style="74" bestFit="1" customWidth="1"/>
    <col min="8710" max="8960" width="13.140625" style="74"/>
    <col min="8961" max="8961" width="58.42578125" style="74" bestFit="1" customWidth="1"/>
    <col min="8962" max="8962" width="14.140625" style="74" customWidth="1"/>
    <col min="8963" max="8963" width="9.85546875" style="74" customWidth="1"/>
    <col min="8964" max="8964" width="13.7109375" style="74" bestFit="1" customWidth="1"/>
    <col min="8965" max="8965" width="14.85546875" style="74" bestFit="1" customWidth="1"/>
    <col min="8966" max="9216" width="13.140625" style="74"/>
    <col min="9217" max="9217" width="58.42578125" style="74" bestFit="1" customWidth="1"/>
    <col min="9218" max="9218" width="14.140625" style="74" customWidth="1"/>
    <col min="9219" max="9219" width="9.85546875" style="74" customWidth="1"/>
    <col min="9220" max="9220" width="13.7109375" style="74" bestFit="1" customWidth="1"/>
    <col min="9221" max="9221" width="14.85546875" style="74" bestFit="1" customWidth="1"/>
    <col min="9222" max="9472" width="13.140625" style="74"/>
    <col min="9473" max="9473" width="58.42578125" style="74" bestFit="1" customWidth="1"/>
    <col min="9474" max="9474" width="14.140625" style="74" customWidth="1"/>
    <col min="9475" max="9475" width="9.85546875" style="74" customWidth="1"/>
    <col min="9476" max="9476" width="13.7109375" style="74" bestFit="1" customWidth="1"/>
    <col min="9477" max="9477" width="14.85546875" style="74" bestFit="1" customWidth="1"/>
    <col min="9478" max="9728" width="13.140625" style="74"/>
    <col min="9729" max="9729" width="58.42578125" style="74" bestFit="1" customWidth="1"/>
    <col min="9730" max="9730" width="14.140625" style="74" customWidth="1"/>
    <col min="9731" max="9731" width="9.85546875" style="74" customWidth="1"/>
    <col min="9732" max="9732" width="13.7109375" style="74" bestFit="1" customWidth="1"/>
    <col min="9733" max="9733" width="14.85546875" style="74" bestFit="1" customWidth="1"/>
    <col min="9734" max="9984" width="13.140625" style="74"/>
    <col min="9985" max="9985" width="58.42578125" style="74" bestFit="1" customWidth="1"/>
    <col min="9986" max="9986" width="14.140625" style="74" customWidth="1"/>
    <col min="9987" max="9987" width="9.85546875" style="74" customWidth="1"/>
    <col min="9988" max="9988" width="13.7109375" style="74" bestFit="1" customWidth="1"/>
    <col min="9989" max="9989" width="14.85546875" style="74" bestFit="1" customWidth="1"/>
    <col min="9990" max="10240" width="13.140625" style="74"/>
    <col min="10241" max="10241" width="58.42578125" style="74" bestFit="1" customWidth="1"/>
    <col min="10242" max="10242" width="14.140625" style="74" customWidth="1"/>
    <col min="10243" max="10243" width="9.85546875" style="74" customWidth="1"/>
    <col min="10244" max="10244" width="13.7109375" style="74" bestFit="1" customWidth="1"/>
    <col min="10245" max="10245" width="14.85546875" style="74" bestFit="1" customWidth="1"/>
    <col min="10246" max="10496" width="13.140625" style="74"/>
    <col min="10497" max="10497" width="58.42578125" style="74" bestFit="1" customWidth="1"/>
    <col min="10498" max="10498" width="14.140625" style="74" customWidth="1"/>
    <col min="10499" max="10499" width="9.85546875" style="74" customWidth="1"/>
    <col min="10500" max="10500" width="13.7109375" style="74" bestFit="1" customWidth="1"/>
    <col min="10501" max="10501" width="14.85546875" style="74" bestFit="1" customWidth="1"/>
    <col min="10502" max="10752" width="13.140625" style="74"/>
    <col min="10753" max="10753" width="58.42578125" style="74" bestFit="1" customWidth="1"/>
    <col min="10754" max="10754" width="14.140625" style="74" customWidth="1"/>
    <col min="10755" max="10755" width="9.85546875" style="74" customWidth="1"/>
    <col min="10756" max="10756" width="13.7109375" style="74" bestFit="1" customWidth="1"/>
    <col min="10757" max="10757" width="14.85546875" style="74" bestFit="1" customWidth="1"/>
    <col min="10758" max="11008" width="13.140625" style="74"/>
    <col min="11009" max="11009" width="58.42578125" style="74" bestFit="1" customWidth="1"/>
    <col min="11010" max="11010" width="14.140625" style="74" customWidth="1"/>
    <col min="11011" max="11011" width="9.85546875" style="74" customWidth="1"/>
    <col min="11012" max="11012" width="13.7109375" style="74" bestFit="1" customWidth="1"/>
    <col min="11013" max="11013" width="14.85546875" style="74" bestFit="1" customWidth="1"/>
    <col min="11014" max="11264" width="13.140625" style="74"/>
    <col min="11265" max="11265" width="58.42578125" style="74" bestFit="1" customWidth="1"/>
    <col min="11266" max="11266" width="14.140625" style="74" customWidth="1"/>
    <col min="11267" max="11267" width="9.85546875" style="74" customWidth="1"/>
    <col min="11268" max="11268" width="13.7109375" style="74" bestFit="1" customWidth="1"/>
    <col min="11269" max="11269" width="14.85546875" style="74" bestFit="1" customWidth="1"/>
    <col min="11270" max="11520" width="13.140625" style="74"/>
    <col min="11521" max="11521" width="58.42578125" style="74" bestFit="1" customWidth="1"/>
    <col min="11522" max="11522" width="14.140625" style="74" customWidth="1"/>
    <col min="11523" max="11523" width="9.85546875" style="74" customWidth="1"/>
    <col min="11524" max="11524" width="13.7109375" style="74" bestFit="1" customWidth="1"/>
    <col min="11525" max="11525" width="14.85546875" style="74" bestFit="1" customWidth="1"/>
    <col min="11526" max="11776" width="13.140625" style="74"/>
    <col min="11777" max="11777" width="58.42578125" style="74" bestFit="1" customWidth="1"/>
    <col min="11778" max="11778" width="14.140625" style="74" customWidth="1"/>
    <col min="11779" max="11779" width="9.85546875" style="74" customWidth="1"/>
    <col min="11780" max="11780" width="13.7109375" style="74" bestFit="1" customWidth="1"/>
    <col min="11781" max="11781" width="14.85546875" style="74" bestFit="1" customWidth="1"/>
    <col min="11782" max="12032" width="13.140625" style="74"/>
    <col min="12033" max="12033" width="58.42578125" style="74" bestFit="1" customWidth="1"/>
    <col min="12034" max="12034" width="14.140625" style="74" customWidth="1"/>
    <col min="12035" max="12035" width="9.85546875" style="74" customWidth="1"/>
    <col min="12036" max="12036" width="13.7109375" style="74" bestFit="1" customWidth="1"/>
    <col min="12037" max="12037" width="14.85546875" style="74" bestFit="1" customWidth="1"/>
    <col min="12038" max="12288" width="13.140625" style="74"/>
    <col min="12289" max="12289" width="58.42578125" style="74" bestFit="1" customWidth="1"/>
    <col min="12290" max="12290" width="14.140625" style="74" customWidth="1"/>
    <col min="12291" max="12291" width="9.85546875" style="74" customWidth="1"/>
    <col min="12292" max="12292" width="13.7109375" style="74" bestFit="1" customWidth="1"/>
    <col min="12293" max="12293" width="14.85546875" style="74" bestFit="1" customWidth="1"/>
    <col min="12294" max="12544" width="13.140625" style="74"/>
    <col min="12545" max="12545" width="58.42578125" style="74" bestFit="1" customWidth="1"/>
    <col min="12546" max="12546" width="14.140625" style="74" customWidth="1"/>
    <col min="12547" max="12547" width="9.85546875" style="74" customWidth="1"/>
    <col min="12548" max="12548" width="13.7109375" style="74" bestFit="1" customWidth="1"/>
    <col min="12549" max="12549" width="14.85546875" style="74" bestFit="1" customWidth="1"/>
    <col min="12550" max="12800" width="13.140625" style="74"/>
    <col min="12801" max="12801" width="58.42578125" style="74" bestFit="1" customWidth="1"/>
    <col min="12802" max="12802" width="14.140625" style="74" customWidth="1"/>
    <col min="12803" max="12803" width="9.85546875" style="74" customWidth="1"/>
    <col min="12804" max="12804" width="13.7109375" style="74" bestFit="1" customWidth="1"/>
    <col min="12805" max="12805" width="14.85546875" style="74" bestFit="1" customWidth="1"/>
    <col min="12806" max="13056" width="13.140625" style="74"/>
    <col min="13057" max="13057" width="58.42578125" style="74" bestFit="1" customWidth="1"/>
    <col min="13058" max="13058" width="14.140625" style="74" customWidth="1"/>
    <col min="13059" max="13059" width="9.85546875" style="74" customWidth="1"/>
    <col min="13060" max="13060" width="13.7109375" style="74" bestFit="1" customWidth="1"/>
    <col min="13061" max="13061" width="14.85546875" style="74" bestFit="1" customWidth="1"/>
    <col min="13062" max="13312" width="13.140625" style="74"/>
    <col min="13313" max="13313" width="58.42578125" style="74" bestFit="1" customWidth="1"/>
    <col min="13314" max="13314" width="14.140625" style="74" customWidth="1"/>
    <col min="13315" max="13315" width="9.85546875" style="74" customWidth="1"/>
    <col min="13316" max="13316" width="13.7109375" style="74" bestFit="1" customWidth="1"/>
    <col min="13317" max="13317" width="14.85546875" style="74" bestFit="1" customWidth="1"/>
    <col min="13318" max="13568" width="13.140625" style="74"/>
    <col min="13569" max="13569" width="58.42578125" style="74" bestFit="1" customWidth="1"/>
    <col min="13570" max="13570" width="14.140625" style="74" customWidth="1"/>
    <col min="13571" max="13571" width="9.85546875" style="74" customWidth="1"/>
    <col min="13572" max="13572" width="13.7109375" style="74" bestFit="1" customWidth="1"/>
    <col min="13573" max="13573" width="14.85546875" style="74" bestFit="1" customWidth="1"/>
    <col min="13574" max="13824" width="13.140625" style="74"/>
    <col min="13825" max="13825" width="58.42578125" style="74" bestFit="1" customWidth="1"/>
    <col min="13826" max="13826" width="14.140625" style="74" customWidth="1"/>
    <col min="13827" max="13827" width="9.85546875" style="74" customWidth="1"/>
    <col min="13828" max="13828" width="13.7109375" style="74" bestFit="1" customWidth="1"/>
    <col min="13829" max="13829" width="14.85546875" style="74" bestFit="1" customWidth="1"/>
    <col min="13830" max="14080" width="13.140625" style="74"/>
    <col min="14081" max="14081" width="58.42578125" style="74" bestFit="1" customWidth="1"/>
    <col min="14082" max="14082" width="14.140625" style="74" customWidth="1"/>
    <col min="14083" max="14083" width="9.85546875" style="74" customWidth="1"/>
    <col min="14084" max="14084" width="13.7109375" style="74" bestFit="1" customWidth="1"/>
    <col min="14085" max="14085" width="14.85546875" style="74" bestFit="1" customWidth="1"/>
    <col min="14086" max="14336" width="13.140625" style="74"/>
    <col min="14337" max="14337" width="58.42578125" style="74" bestFit="1" customWidth="1"/>
    <col min="14338" max="14338" width="14.140625" style="74" customWidth="1"/>
    <col min="14339" max="14339" width="9.85546875" style="74" customWidth="1"/>
    <col min="14340" max="14340" width="13.7109375" style="74" bestFit="1" customWidth="1"/>
    <col min="14341" max="14341" width="14.85546875" style="74" bestFit="1" customWidth="1"/>
    <col min="14342" max="14592" width="13.140625" style="74"/>
    <col min="14593" max="14593" width="58.42578125" style="74" bestFit="1" customWidth="1"/>
    <col min="14594" max="14594" width="14.140625" style="74" customWidth="1"/>
    <col min="14595" max="14595" width="9.85546875" style="74" customWidth="1"/>
    <col min="14596" max="14596" width="13.7109375" style="74" bestFit="1" customWidth="1"/>
    <col min="14597" max="14597" width="14.85546875" style="74" bestFit="1" customWidth="1"/>
    <col min="14598" max="14848" width="13.140625" style="74"/>
    <col min="14849" max="14849" width="58.42578125" style="74" bestFit="1" customWidth="1"/>
    <col min="14850" max="14850" width="14.140625" style="74" customWidth="1"/>
    <col min="14851" max="14851" width="9.85546875" style="74" customWidth="1"/>
    <col min="14852" max="14852" width="13.7109375" style="74" bestFit="1" customWidth="1"/>
    <col min="14853" max="14853" width="14.85546875" style="74" bestFit="1" customWidth="1"/>
    <col min="14854" max="15104" width="13.140625" style="74"/>
    <col min="15105" max="15105" width="58.42578125" style="74" bestFit="1" customWidth="1"/>
    <col min="15106" max="15106" width="14.140625" style="74" customWidth="1"/>
    <col min="15107" max="15107" width="9.85546875" style="74" customWidth="1"/>
    <col min="15108" max="15108" width="13.7109375" style="74" bestFit="1" customWidth="1"/>
    <col min="15109" max="15109" width="14.85546875" style="74" bestFit="1" customWidth="1"/>
    <col min="15110" max="15360" width="13.140625" style="74"/>
    <col min="15361" max="15361" width="58.42578125" style="74" bestFit="1" customWidth="1"/>
    <col min="15362" max="15362" width="14.140625" style="74" customWidth="1"/>
    <col min="15363" max="15363" width="9.85546875" style="74" customWidth="1"/>
    <col min="15364" max="15364" width="13.7109375" style="74" bestFit="1" customWidth="1"/>
    <col min="15365" max="15365" width="14.85546875" style="74" bestFit="1" customWidth="1"/>
    <col min="15366" max="15616" width="13.140625" style="74"/>
    <col min="15617" max="15617" width="58.42578125" style="74" bestFit="1" customWidth="1"/>
    <col min="15618" max="15618" width="14.140625" style="74" customWidth="1"/>
    <col min="15619" max="15619" width="9.85546875" style="74" customWidth="1"/>
    <col min="15620" max="15620" width="13.7109375" style="74" bestFit="1" customWidth="1"/>
    <col min="15621" max="15621" width="14.85546875" style="74" bestFit="1" customWidth="1"/>
    <col min="15622" max="15872" width="13.140625" style="74"/>
    <col min="15873" max="15873" width="58.42578125" style="74" bestFit="1" customWidth="1"/>
    <col min="15874" max="15874" width="14.140625" style="74" customWidth="1"/>
    <col min="15875" max="15875" width="9.85546875" style="74" customWidth="1"/>
    <col min="15876" max="15876" width="13.7109375" style="74" bestFit="1" customWidth="1"/>
    <col min="15877" max="15877" width="14.85546875" style="74" bestFit="1" customWidth="1"/>
    <col min="15878" max="16128" width="13.140625" style="74"/>
    <col min="16129" max="16129" width="58.42578125" style="74" bestFit="1" customWidth="1"/>
    <col min="16130" max="16130" width="14.140625" style="74" customWidth="1"/>
    <col min="16131" max="16131" width="9.85546875" style="74" customWidth="1"/>
    <col min="16132" max="16132" width="13.7109375" style="74" bestFit="1" customWidth="1"/>
    <col min="16133" max="16133" width="14.85546875" style="74" bestFit="1" customWidth="1"/>
    <col min="16134" max="16384" width="13.140625" style="74"/>
  </cols>
  <sheetData>
    <row r="1" spans="1:5" ht="15" customHeight="1" x14ac:dyDescent="0.25">
      <c r="A1" s="72" t="s">
        <v>140</v>
      </c>
      <c r="B1" s="72"/>
      <c r="C1" s="73"/>
      <c r="D1" s="73"/>
    </row>
    <row r="2" spans="1:5" ht="15" customHeight="1" x14ac:dyDescent="0.25">
      <c r="A2" s="72" t="s">
        <v>444</v>
      </c>
      <c r="B2" s="72"/>
      <c r="C2" s="73"/>
      <c r="D2" s="73"/>
    </row>
    <row r="3" spans="1:5" ht="15" customHeight="1" x14ac:dyDescent="0.25">
      <c r="A3" s="72" t="s">
        <v>414</v>
      </c>
      <c r="B3" s="72"/>
      <c r="C3" s="73"/>
      <c r="D3" s="73"/>
    </row>
    <row r="4" spans="1:5" ht="15" customHeight="1" x14ac:dyDescent="0.25">
      <c r="A4" s="76" t="s">
        <v>445</v>
      </c>
      <c r="B4" s="77"/>
      <c r="C4" s="77"/>
      <c r="D4" s="73"/>
    </row>
    <row r="5" spans="1:5" ht="15" customHeight="1" x14ac:dyDescent="0.25">
      <c r="A5" s="76" t="s">
        <v>443</v>
      </c>
      <c r="B5" s="77"/>
      <c r="C5" s="77"/>
      <c r="D5" s="73"/>
    </row>
    <row r="6" spans="1:5" ht="15" customHeight="1" x14ac:dyDescent="0.25">
      <c r="A6" s="78" t="s">
        <v>281</v>
      </c>
      <c r="B6" s="79" t="s">
        <v>148</v>
      </c>
      <c r="E6" s="80"/>
    </row>
    <row r="7" spans="1:5" ht="15" customHeight="1" thickBot="1" x14ac:dyDescent="0.3">
      <c r="A7" s="78" t="s">
        <v>417</v>
      </c>
      <c r="B7" s="81">
        <v>226.66666666666669</v>
      </c>
      <c r="C7" s="82" t="s">
        <v>418</v>
      </c>
      <c r="D7" s="73"/>
    </row>
    <row r="8" spans="1:5" ht="15" customHeight="1" x14ac:dyDescent="0.25">
      <c r="A8" s="83"/>
      <c r="B8" s="84" t="s">
        <v>283</v>
      </c>
      <c r="C8" s="85" t="s">
        <v>419</v>
      </c>
      <c r="D8" s="86" t="s">
        <v>285</v>
      </c>
      <c r="E8" s="86" t="s">
        <v>285</v>
      </c>
    </row>
    <row r="9" spans="1:5" ht="15" customHeight="1" x14ac:dyDescent="0.25">
      <c r="A9" s="87" t="s">
        <v>9</v>
      </c>
      <c r="B9" s="88" t="s">
        <v>420</v>
      </c>
      <c r="C9" s="89"/>
      <c r="D9" s="90" t="s">
        <v>421</v>
      </c>
      <c r="E9" s="90" t="s">
        <v>421</v>
      </c>
    </row>
    <row r="10" spans="1:5" ht="15" customHeight="1" thickBot="1" x14ac:dyDescent="0.3">
      <c r="A10" s="91"/>
      <c r="B10" s="92" t="s">
        <v>422</v>
      </c>
      <c r="C10" s="92" t="s">
        <v>422</v>
      </c>
      <c r="D10" s="93" t="s">
        <v>153</v>
      </c>
      <c r="E10" s="93" t="s">
        <v>289</v>
      </c>
    </row>
    <row r="11" spans="1:5" ht="15" customHeight="1" x14ac:dyDescent="0.25">
      <c r="A11" s="87" t="s">
        <v>290</v>
      </c>
      <c r="B11" s="87"/>
      <c r="C11" s="87"/>
      <c r="D11" s="87"/>
    </row>
    <row r="12" spans="1:5" ht="15" customHeight="1" x14ac:dyDescent="0.25">
      <c r="A12" s="94" t="s">
        <v>446</v>
      </c>
      <c r="B12" s="95">
        <v>29920</v>
      </c>
      <c r="C12" s="191">
        <v>0.28931506849315064</v>
      </c>
      <c r="D12" s="157">
        <v>0.13314506643313481</v>
      </c>
      <c r="E12" s="157">
        <v>0.19316081773440913</v>
      </c>
    </row>
    <row r="13" spans="1:5" ht="15" customHeight="1" x14ac:dyDescent="0.25">
      <c r="A13" s="94" t="s">
        <v>292</v>
      </c>
      <c r="B13" s="95">
        <v>500</v>
      </c>
      <c r="C13" s="191">
        <v>4.8348106365833999E-3</v>
      </c>
      <c r="D13" s="157">
        <v>2.2250178214093383E-3</v>
      </c>
      <c r="E13" s="157">
        <v>3.2279548418183346E-3</v>
      </c>
    </row>
    <row r="14" spans="1:5" ht="15" customHeight="1" x14ac:dyDescent="0.25">
      <c r="A14" s="94" t="s">
        <v>293</v>
      </c>
      <c r="B14" s="95">
        <v>0</v>
      </c>
      <c r="C14" s="191">
        <v>0</v>
      </c>
      <c r="D14" s="157">
        <v>0</v>
      </c>
      <c r="E14" s="157">
        <v>0</v>
      </c>
    </row>
    <row r="15" spans="1:5" ht="15" customHeight="1" x14ac:dyDescent="0.25">
      <c r="A15" s="94" t="s">
        <v>294</v>
      </c>
      <c r="B15" s="95">
        <v>0</v>
      </c>
      <c r="C15" s="191">
        <v>0</v>
      </c>
      <c r="D15" s="157">
        <v>0</v>
      </c>
      <c r="E15" s="157">
        <v>0</v>
      </c>
    </row>
    <row r="16" spans="1:5" ht="15" customHeight="1" x14ac:dyDescent="0.25">
      <c r="A16" s="94" t="s">
        <v>295</v>
      </c>
      <c r="B16" s="95">
        <v>0</v>
      </c>
      <c r="C16" s="191">
        <v>0</v>
      </c>
      <c r="D16" s="157">
        <v>0</v>
      </c>
      <c r="E16" s="157">
        <v>0</v>
      </c>
    </row>
    <row r="17" spans="1:5" ht="15" customHeight="1" x14ac:dyDescent="0.25">
      <c r="A17" s="94" t="s">
        <v>296</v>
      </c>
      <c r="B17" s="95">
        <v>8740</v>
      </c>
      <c r="C17" s="191">
        <v>8.4512489927477827E-2</v>
      </c>
      <c r="D17" s="157">
        <v>3.8893311518235232E-2</v>
      </c>
      <c r="E17" s="157">
        <v>5.6424650634984488E-2</v>
      </c>
    </row>
    <row r="18" spans="1:5" ht="15" customHeight="1" x14ac:dyDescent="0.25">
      <c r="A18" s="94" t="s">
        <v>297</v>
      </c>
      <c r="B18" s="95">
        <v>60840</v>
      </c>
      <c r="C18" s="191">
        <v>0.58829975825946812</v>
      </c>
      <c r="D18" s="157">
        <v>0.27074016850908827</v>
      </c>
      <c r="E18" s="157">
        <v>0.39277754515245494</v>
      </c>
    </row>
    <row r="19" spans="1:5" ht="15" customHeight="1" x14ac:dyDescent="0.25">
      <c r="A19" s="94" t="s">
        <v>423</v>
      </c>
      <c r="B19" s="95">
        <v>0</v>
      </c>
      <c r="C19" s="191">
        <v>0</v>
      </c>
      <c r="D19" s="157">
        <v>0</v>
      </c>
      <c r="E19" s="157">
        <v>0</v>
      </c>
    </row>
    <row r="20" spans="1:5" ht="15" customHeight="1" x14ac:dyDescent="0.25">
      <c r="A20" s="94" t="s">
        <v>299</v>
      </c>
      <c r="B20" s="95">
        <v>2956.8</v>
      </c>
      <c r="C20" s="191">
        <v>2.8591136180499594E-2</v>
      </c>
      <c r="D20" s="157">
        <v>1.3157865388686263E-2</v>
      </c>
      <c r="E20" s="157">
        <v>1.9088833752576903E-2</v>
      </c>
    </row>
    <row r="21" spans="1:5" ht="15" customHeight="1" x14ac:dyDescent="0.25">
      <c r="A21" s="94" t="s">
        <v>300</v>
      </c>
      <c r="B21" s="95">
        <v>2727.2</v>
      </c>
      <c r="C21" s="191">
        <v>2.6370991136180494E-2</v>
      </c>
      <c r="D21" s="157">
        <v>1.2136137205095094E-2</v>
      </c>
      <c r="E21" s="157">
        <v>1.7606556889213924E-2</v>
      </c>
    </row>
    <row r="22" spans="1:5" ht="15" customHeight="1" x14ac:dyDescent="0.25">
      <c r="A22" s="94" t="s">
        <v>301</v>
      </c>
      <c r="B22" s="95">
        <v>300</v>
      </c>
      <c r="C22" s="191">
        <v>2.9008863819500398E-3</v>
      </c>
      <c r="D22" s="157">
        <v>1.3350106928456029E-3</v>
      </c>
      <c r="E22" s="157">
        <v>1.9367729050910009E-3</v>
      </c>
    </row>
    <row r="23" spans="1:5" ht="15" customHeight="1" x14ac:dyDescent="0.25">
      <c r="A23" s="94" t="s">
        <v>424</v>
      </c>
      <c r="B23" s="95">
        <v>3024</v>
      </c>
      <c r="C23" s="191">
        <v>3.6551168412570501E-2</v>
      </c>
      <c r="D23" s="157">
        <v>1.3456907783883677E-2</v>
      </c>
      <c r="E23" s="157">
        <v>1.9522670883317286E-2</v>
      </c>
    </row>
    <row r="24" spans="1:5" ht="15" customHeight="1" x14ac:dyDescent="0.25">
      <c r="A24" s="94" t="s">
        <v>425</v>
      </c>
      <c r="B24" s="95">
        <v>0</v>
      </c>
      <c r="C24" s="191">
        <v>0</v>
      </c>
      <c r="D24" s="157">
        <v>0</v>
      </c>
      <c r="E24" s="157">
        <v>0</v>
      </c>
    </row>
    <row r="25" spans="1:5" ht="15" customHeight="1" x14ac:dyDescent="0.25">
      <c r="A25" s="94" t="s">
        <v>304</v>
      </c>
      <c r="B25" s="95">
        <v>12420</v>
      </c>
      <c r="C25" s="191">
        <v>0.15012087026591456</v>
      </c>
      <c r="D25" s="157">
        <v>5.5269442683807964E-2</v>
      </c>
      <c r="E25" s="157">
        <v>8.0182398270767438E-2</v>
      </c>
    </row>
    <row r="26" spans="1:5" s="98" customFormat="1" ht="15" customHeight="1" x14ac:dyDescent="0.25">
      <c r="A26" s="94" t="s">
        <v>305</v>
      </c>
      <c r="B26" s="95">
        <v>5082</v>
      </c>
      <c r="C26" s="191">
        <v>4.9141015310233682E-2</v>
      </c>
      <c r="D26" s="157">
        <v>2.2615081136804514E-2</v>
      </c>
      <c r="E26" s="157">
        <v>3.2808933012241553E-2</v>
      </c>
    </row>
    <row r="27" spans="1:5" s="98" customFormat="1" ht="15" customHeight="1" x14ac:dyDescent="0.25">
      <c r="A27" s="94" t="s">
        <v>306</v>
      </c>
      <c r="B27" s="95">
        <v>2357.9</v>
      </c>
      <c r="C27" s="191">
        <v>2.2800000000000001E-2</v>
      </c>
      <c r="D27" s="157">
        <v>1.0492739042202158E-2</v>
      </c>
      <c r="E27" s="157">
        <v>1.5222389443046902E-2</v>
      </c>
    </row>
    <row r="28" spans="1:5" s="98" customFormat="1" ht="15" customHeight="1" x14ac:dyDescent="0.25">
      <c r="A28" s="94" t="s">
        <v>307</v>
      </c>
      <c r="B28" s="95">
        <v>8630</v>
      </c>
      <c r="C28" s="191">
        <v>8.3448831587429481E-2</v>
      </c>
      <c r="D28" s="157">
        <v>3.840380759752518E-2</v>
      </c>
      <c r="E28" s="157">
        <v>5.5714500569784456E-2</v>
      </c>
    </row>
    <row r="29" spans="1:5" s="99" customFormat="1" ht="15" customHeight="1" x14ac:dyDescent="0.25">
      <c r="A29" s="94" t="s">
        <v>308</v>
      </c>
      <c r="B29" s="95">
        <v>8022</v>
      </c>
      <c r="C29" s="191">
        <v>7.7569701853344067E-2</v>
      </c>
      <c r="D29" s="157">
        <v>3.5698185926691425E-2</v>
      </c>
      <c r="E29" s="157">
        <v>5.1789307482133361E-2</v>
      </c>
    </row>
    <row r="30" spans="1:5" s="98" customFormat="1" ht="15" customHeight="1" x14ac:dyDescent="0.25">
      <c r="A30" s="94" t="s">
        <v>309</v>
      </c>
      <c r="B30" s="95">
        <v>0</v>
      </c>
      <c r="C30" s="191">
        <v>0</v>
      </c>
      <c r="D30" s="157">
        <v>0</v>
      </c>
      <c r="E30" s="157">
        <v>0</v>
      </c>
    </row>
    <row r="31" spans="1:5" s="98" customFormat="1" ht="15" customHeight="1" x14ac:dyDescent="0.25">
      <c r="A31" s="100" t="s">
        <v>310</v>
      </c>
      <c r="B31" s="95">
        <v>7275.9949999999999</v>
      </c>
      <c r="C31" s="191">
        <v>7.0356116035455274E-2</v>
      </c>
      <c r="D31" s="157">
        <v>3.2378437086970475E-2</v>
      </c>
      <c r="E31" s="157">
        <v>4.6973166578591984E-2</v>
      </c>
    </row>
    <row r="32" spans="1:5" s="98" customFormat="1" ht="15" customHeight="1" x14ac:dyDescent="0.25">
      <c r="A32" s="101" t="s">
        <v>311</v>
      </c>
      <c r="B32" s="102">
        <v>152795.89499999999</v>
      </c>
      <c r="C32" s="103">
        <v>1.5148128444802575</v>
      </c>
      <c r="D32" s="160">
        <v>0.67994717882638001</v>
      </c>
      <c r="E32" s="161">
        <v>0.98643649815043166</v>
      </c>
    </row>
    <row r="33" spans="1:251" s="98" customFormat="1" ht="15" customHeight="1" x14ac:dyDescent="0.25">
      <c r="A33" s="87" t="s">
        <v>312</v>
      </c>
      <c r="B33" s="106"/>
      <c r="C33" s="106"/>
      <c r="D33" s="162"/>
    </row>
    <row r="34" spans="1:251" s="98" customFormat="1" ht="15" customHeight="1" x14ac:dyDescent="0.25">
      <c r="A34" s="108" t="s">
        <v>180</v>
      </c>
      <c r="B34" s="109">
        <v>2100.9435562499998</v>
      </c>
      <c r="C34" s="109">
        <v>2.031532850523771E-2</v>
      </c>
      <c r="D34" s="165">
        <v>9.3492737088627237E-3</v>
      </c>
      <c r="E34" s="157">
        <v>1.3563501849568435E-2</v>
      </c>
    </row>
    <row r="35" spans="1:251" s="98" customFormat="1" ht="15" customHeight="1" x14ac:dyDescent="0.25">
      <c r="A35" s="111" t="s">
        <v>313</v>
      </c>
      <c r="B35" s="112">
        <v>2100.9435562499998</v>
      </c>
      <c r="C35" s="112">
        <v>2.031532850523771E-2</v>
      </c>
      <c r="D35" s="168">
        <v>9.3492737088627237E-3</v>
      </c>
      <c r="E35" s="169">
        <v>1.3563501849568435E-2</v>
      </c>
      <c r="F35" s="115"/>
      <c r="G35" s="32"/>
      <c r="H35" s="100"/>
      <c r="I35" s="115"/>
      <c r="J35" s="115"/>
      <c r="K35" s="32"/>
      <c r="L35" s="100"/>
      <c r="M35" s="115"/>
      <c r="N35" s="115"/>
      <c r="O35" s="32"/>
      <c r="P35" s="100"/>
      <c r="Q35" s="115"/>
      <c r="R35" s="115"/>
      <c r="S35" s="32"/>
      <c r="T35" s="100"/>
      <c r="U35" s="115"/>
      <c r="V35" s="115"/>
      <c r="W35" s="32"/>
      <c r="X35" s="100"/>
      <c r="Y35" s="115"/>
      <c r="Z35" s="115"/>
      <c r="AA35" s="32"/>
      <c r="AB35" s="100"/>
      <c r="AC35" s="115"/>
      <c r="AD35" s="115"/>
      <c r="AE35" s="32"/>
      <c r="AF35" s="100"/>
      <c r="AG35" s="115"/>
      <c r="AH35" s="115"/>
      <c r="AI35" s="32"/>
      <c r="AJ35" s="100"/>
      <c r="AK35" s="115"/>
      <c r="AL35" s="115"/>
      <c r="AM35" s="32"/>
      <c r="AN35" s="100"/>
      <c r="AO35" s="115"/>
      <c r="AP35" s="115"/>
      <c r="AQ35" s="32"/>
      <c r="AR35" s="100"/>
      <c r="AS35" s="115"/>
      <c r="AT35" s="115"/>
      <c r="AU35" s="32"/>
      <c r="AV35" s="100"/>
      <c r="AW35" s="115"/>
      <c r="AX35" s="115"/>
      <c r="AY35" s="32"/>
      <c r="AZ35" s="100"/>
      <c r="BA35" s="115"/>
      <c r="BB35" s="115"/>
      <c r="BC35" s="32"/>
      <c r="BD35" s="100"/>
      <c r="BE35" s="115"/>
      <c r="BF35" s="115"/>
      <c r="BG35" s="32"/>
      <c r="BH35" s="100"/>
      <c r="BI35" s="115"/>
      <c r="BJ35" s="115"/>
      <c r="BK35" s="32"/>
      <c r="BL35" s="100"/>
      <c r="BM35" s="115"/>
      <c r="BN35" s="115"/>
      <c r="BO35" s="32"/>
      <c r="BP35" s="100"/>
      <c r="BQ35" s="115"/>
      <c r="BR35" s="115"/>
      <c r="BS35" s="32"/>
      <c r="BT35" s="100"/>
      <c r="BU35" s="115"/>
      <c r="BV35" s="115"/>
      <c r="BW35" s="32"/>
      <c r="BX35" s="100"/>
      <c r="BY35" s="115"/>
      <c r="BZ35" s="115"/>
      <c r="CA35" s="32"/>
      <c r="CB35" s="100"/>
      <c r="CC35" s="115"/>
      <c r="CD35" s="115"/>
      <c r="CE35" s="32"/>
      <c r="CF35" s="100"/>
      <c r="CG35" s="115"/>
      <c r="CH35" s="115"/>
      <c r="CI35" s="32"/>
      <c r="CJ35" s="100"/>
      <c r="CK35" s="115"/>
      <c r="CL35" s="115"/>
      <c r="CM35" s="32"/>
      <c r="CN35" s="100"/>
      <c r="CO35" s="115"/>
      <c r="CP35" s="115"/>
      <c r="CQ35" s="32"/>
      <c r="CR35" s="100"/>
      <c r="CS35" s="115"/>
      <c r="CT35" s="115"/>
      <c r="CU35" s="32"/>
      <c r="CV35" s="100"/>
      <c r="CW35" s="115"/>
      <c r="CX35" s="115"/>
      <c r="CY35" s="32"/>
      <c r="CZ35" s="100"/>
      <c r="DA35" s="115"/>
      <c r="DB35" s="115"/>
      <c r="DC35" s="32"/>
      <c r="DD35" s="100"/>
      <c r="DE35" s="115"/>
      <c r="DF35" s="115"/>
      <c r="DG35" s="32"/>
      <c r="DH35" s="100"/>
      <c r="DI35" s="115"/>
      <c r="DJ35" s="115"/>
      <c r="DK35" s="32"/>
      <c r="DL35" s="100"/>
      <c r="DM35" s="115"/>
      <c r="DN35" s="115"/>
      <c r="DO35" s="32"/>
      <c r="DP35" s="100"/>
      <c r="DQ35" s="115"/>
      <c r="DR35" s="115"/>
      <c r="DS35" s="32"/>
      <c r="DT35" s="100"/>
      <c r="DU35" s="115"/>
      <c r="DV35" s="115"/>
      <c r="DW35" s="32"/>
      <c r="DX35" s="100"/>
      <c r="DY35" s="115"/>
      <c r="DZ35" s="115"/>
      <c r="EA35" s="32"/>
      <c r="EB35" s="100"/>
      <c r="EC35" s="115"/>
      <c r="ED35" s="115"/>
      <c r="EE35" s="32"/>
      <c r="EF35" s="100"/>
      <c r="EG35" s="115"/>
      <c r="EH35" s="115"/>
      <c r="EI35" s="32"/>
      <c r="EJ35" s="100"/>
      <c r="EK35" s="115"/>
      <c r="EL35" s="115"/>
      <c r="EM35" s="32"/>
      <c r="EN35" s="100"/>
      <c r="EO35" s="115"/>
      <c r="EP35" s="115"/>
      <c r="EQ35" s="32"/>
      <c r="ER35" s="100"/>
      <c r="ES35" s="115"/>
      <c r="ET35" s="115"/>
      <c r="EU35" s="32"/>
      <c r="EV35" s="100"/>
      <c r="EW35" s="115"/>
      <c r="EX35" s="115"/>
      <c r="EY35" s="32"/>
      <c r="EZ35" s="100"/>
      <c r="FA35" s="115"/>
      <c r="FB35" s="115"/>
      <c r="FC35" s="32"/>
      <c r="FD35" s="100"/>
      <c r="FE35" s="115"/>
      <c r="FF35" s="115"/>
      <c r="FG35" s="32"/>
      <c r="FH35" s="100"/>
      <c r="FI35" s="115"/>
      <c r="FJ35" s="115"/>
      <c r="FK35" s="32"/>
      <c r="FL35" s="100"/>
      <c r="FM35" s="115"/>
      <c r="FN35" s="115"/>
      <c r="FO35" s="32"/>
      <c r="FP35" s="100"/>
      <c r="FQ35" s="115"/>
      <c r="FR35" s="115"/>
      <c r="FS35" s="32"/>
      <c r="FT35" s="100"/>
      <c r="FU35" s="115"/>
      <c r="FV35" s="115"/>
      <c r="FW35" s="32"/>
      <c r="FX35" s="100"/>
      <c r="FY35" s="115"/>
      <c r="FZ35" s="115"/>
      <c r="GA35" s="32"/>
      <c r="GB35" s="100"/>
      <c r="GC35" s="115"/>
      <c r="GD35" s="115"/>
      <c r="GE35" s="32"/>
      <c r="GF35" s="100"/>
      <c r="GG35" s="115"/>
      <c r="GH35" s="115"/>
      <c r="GI35" s="32"/>
      <c r="GJ35" s="100"/>
      <c r="GK35" s="115"/>
      <c r="GL35" s="115"/>
      <c r="GM35" s="32"/>
      <c r="GN35" s="100"/>
      <c r="GO35" s="115"/>
      <c r="GP35" s="115"/>
      <c r="GQ35" s="32"/>
      <c r="GR35" s="100"/>
      <c r="GS35" s="115"/>
      <c r="GT35" s="115"/>
      <c r="GU35" s="32"/>
      <c r="GV35" s="100"/>
      <c r="GW35" s="115"/>
      <c r="GX35" s="115"/>
      <c r="GY35" s="32"/>
      <c r="GZ35" s="100"/>
      <c r="HA35" s="115"/>
      <c r="HB35" s="115"/>
      <c r="HC35" s="32"/>
      <c r="HD35" s="100"/>
      <c r="HE35" s="115"/>
      <c r="HF35" s="115"/>
      <c r="HG35" s="32"/>
      <c r="HH35" s="100"/>
      <c r="HI35" s="115"/>
      <c r="HJ35" s="115"/>
      <c r="HK35" s="32"/>
      <c r="HL35" s="100"/>
      <c r="HM35" s="115"/>
      <c r="HN35" s="115"/>
      <c r="HO35" s="32"/>
      <c r="HP35" s="100"/>
      <c r="HQ35" s="115"/>
      <c r="HR35" s="115"/>
      <c r="HS35" s="32"/>
      <c r="HT35" s="100"/>
      <c r="HU35" s="115"/>
      <c r="HV35" s="115"/>
      <c r="HW35" s="32"/>
      <c r="HX35" s="100"/>
      <c r="HY35" s="115"/>
      <c r="HZ35" s="115"/>
      <c r="IA35" s="32"/>
      <c r="IB35" s="100"/>
      <c r="IC35" s="115"/>
      <c r="ID35" s="115"/>
      <c r="IE35" s="32"/>
      <c r="IF35" s="100"/>
      <c r="IG35" s="115"/>
      <c r="IH35" s="115"/>
      <c r="II35" s="32"/>
      <c r="IJ35" s="100"/>
      <c r="IK35" s="115"/>
      <c r="IL35" s="115"/>
      <c r="IM35" s="32"/>
      <c r="IN35" s="100"/>
      <c r="IO35" s="115"/>
      <c r="IP35" s="115"/>
      <c r="IQ35" s="32"/>
    </row>
    <row r="36" spans="1:251" s="98" customFormat="1" ht="15" customHeight="1" x14ac:dyDescent="0.25">
      <c r="A36" s="117" t="s">
        <v>314</v>
      </c>
      <c r="B36" s="118">
        <v>154896.83855624998</v>
      </c>
      <c r="C36" s="119">
        <v>1.5351281729854953</v>
      </c>
      <c r="D36" s="173">
        <v>0.68929645253524274</v>
      </c>
      <c r="E36" s="173">
        <v>1</v>
      </c>
    </row>
    <row r="37" spans="1:251" s="98" customFormat="1" ht="15" customHeight="1" x14ac:dyDescent="0.25">
      <c r="A37" s="87" t="s">
        <v>315</v>
      </c>
      <c r="B37" s="106"/>
      <c r="C37" s="106"/>
      <c r="D37" s="162"/>
    </row>
    <row r="38" spans="1:251" s="98" customFormat="1" ht="15" customHeight="1" x14ac:dyDescent="0.25">
      <c r="A38" s="94" t="s">
        <v>184</v>
      </c>
      <c r="B38" s="95">
        <v>17260</v>
      </c>
      <c r="C38" s="95">
        <v>0.16689766317485896</v>
      </c>
      <c r="D38" s="157">
        <v>7.6807615195050361E-2</v>
      </c>
    </row>
    <row r="39" spans="1:251" s="98" customFormat="1" ht="15" customHeight="1" x14ac:dyDescent="0.25">
      <c r="A39" s="94" t="s">
        <v>316</v>
      </c>
      <c r="B39" s="95">
        <v>14064</v>
      </c>
      <c r="C39" s="95">
        <v>0.13599355358581788</v>
      </c>
      <c r="D39" s="157">
        <v>6.2585301280601871E-2</v>
      </c>
    </row>
    <row r="40" spans="1:251" s="98" customFormat="1" ht="15" customHeight="1" x14ac:dyDescent="0.25">
      <c r="A40" s="94" t="s">
        <v>317</v>
      </c>
      <c r="B40" s="95">
        <v>800</v>
      </c>
      <c r="C40" s="95">
        <v>7.7356970185334401E-3</v>
      </c>
      <c r="D40" s="157">
        <v>3.5600285142549414E-3</v>
      </c>
    </row>
    <row r="41" spans="1:251" s="98" customFormat="1" ht="15" customHeight="1" x14ac:dyDescent="0.25">
      <c r="A41" s="94" t="s">
        <v>318</v>
      </c>
      <c r="B41" s="95">
        <v>1066.6666666666665</v>
      </c>
      <c r="C41" s="95">
        <v>1.031426269137792E-2</v>
      </c>
      <c r="D41" s="157">
        <v>4.7467046856732543E-3</v>
      </c>
    </row>
    <row r="42" spans="1:251" s="98" customFormat="1" ht="15" customHeight="1" x14ac:dyDescent="0.25">
      <c r="A42" s="101" t="s">
        <v>319</v>
      </c>
      <c r="B42" s="102">
        <v>33190.666666666664</v>
      </c>
      <c r="C42" s="102">
        <v>0.32094117647058823</v>
      </c>
      <c r="D42" s="160">
        <v>0.14769964967558041</v>
      </c>
      <c r="E42" s="115"/>
      <c r="F42" s="100"/>
      <c r="G42" s="115"/>
      <c r="H42" s="115"/>
      <c r="I42" s="115"/>
      <c r="J42" s="100"/>
      <c r="K42" s="115"/>
      <c r="L42" s="115"/>
      <c r="M42" s="115"/>
      <c r="N42" s="100"/>
      <c r="O42" s="115"/>
      <c r="P42" s="115"/>
      <c r="Q42" s="115"/>
      <c r="R42" s="100"/>
      <c r="S42" s="115"/>
      <c r="T42" s="115"/>
      <c r="U42" s="115"/>
      <c r="V42" s="100"/>
      <c r="W42" s="115"/>
      <c r="X42" s="115"/>
      <c r="Y42" s="115"/>
      <c r="Z42" s="100"/>
      <c r="AA42" s="115"/>
      <c r="AB42" s="115"/>
      <c r="AC42" s="115"/>
      <c r="AD42" s="100"/>
      <c r="AE42" s="115"/>
      <c r="AF42" s="115"/>
      <c r="AG42" s="115"/>
      <c r="AH42" s="100"/>
      <c r="AI42" s="115"/>
      <c r="AJ42" s="115"/>
      <c r="AK42" s="115"/>
      <c r="AL42" s="100"/>
      <c r="AM42" s="115"/>
      <c r="AN42" s="115"/>
      <c r="AO42" s="115"/>
      <c r="AP42" s="100"/>
      <c r="AQ42" s="115"/>
      <c r="AR42" s="115"/>
      <c r="AS42" s="115"/>
      <c r="AT42" s="100"/>
      <c r="AU42" s="115"/>
      <c r="AV42" s="115"/>
      <c r="AW42" s="115"/>
      <c r="AX42" s="100"/>
      <c r="AY42" s="115"/>
      <c r="AZ42" s="115"/>
      <c r="BA42" s="115"/>
      <c r="BB42" s="100"/>
      <c r="BC42" s="115"/>
      <c r="BD42" s="115"/>
      <c r="BE42" s="115"/>
      <c r="BF42" s="100"/>
      <c r="BG42" s="115"/>
      <c r="BH42" s="115"/>
      <c r="BI42" s="115"/>
      <c r="BJ42" s="100"/>
      <c r="BK42" s="115"/>
      <c r="BL42" s="115"/>
      <c r="BM42" s="115"/>
      <c r="BN42" s="100"/>
      <c r="BO42" s="115"/>
      <c r="BP42" s="115"/>
      <c r="BQ42" s="115"/>
      <c r="BR42" s="100"/>
      <c r="BS42" s="115"/>
      <c r="BT42" s="115"/>
      <c r="BU42" s="115"/>
      <c r="BV42" s="100"/>
      <c r="BW42" s="115"/>
      <c r="BX42" s="115"/>
      <c r="BY42" s="115"/>
      <c r="BZ42" s="100"/>
      <c r="CA42" s="115"/>
      <c r="CB42" s="115"/>
      <c r="CC42" s="115"/>
      <c r="CD42" s="100"/>
      <c r="CE42" s="115"/>
      <c r="CF42" s="115"/>
      <c r="CG42" s="115"/>
      <c r="CH42" s="100"/>
      <c r="CI42" s="115"/>
      <c r="CJ42" s="115"/>
      <c r="CK42" s="115"/>
      <c r="CL42" s="100"/>
      <c r="CM42" s="115"/>
      <c r="CN42" s="115"/>
      <c r="CO42" s="115"/>
      <c r="CP42" s="100"/>
      <c r="CQ42" s="115"/>
      <c r="CR42" s="115"/>
      <c r="CS42" s="115"/>
      <c r="CT42" s="100"/>
      <c r="CU42" s="115"/>
      <c r="CV42" s="115"/>
      <c r="CW42" s="115"/>
      <c r="CX42" s="100"/>
      <c r="CY42" s="115"/>
      <c r="CZ42" s="115"/>
      <c r="DA42" s="115"/>
      <c r="DB42" s="100"/>
      <c r="DC42" s="115"/>
      <c r="DD42" s="115"/>
      <c r="DE42" s="115"/>
      <c r="DF42" s="100"/>
      <c r="DG42" s="115"/>
      <c r="DH42" s="115"/>
      <c r="DI42" s="115"/>
      <c r="DJ42" s="100"/>
      <c r="DK42" s="115"/>
      <c r="DL42" s="115"/>
      <c r="DM42" s="115"/>
      <c r="DN42" s="100"/>
      <c r="DO42" s="115"/>
      <c r="DP42" s="115"/>
      <c r="DQ42" s="115"/>
      <c r="DR42" s="100"/>
      <c r="DS42" s="115"/>
      <c r="DT42" s="115"/>
      <c r="DU42" s="115"/>
      <c r="DV42" s="100"/>
      <c r="DW42" s="115"/>
      <c r="DX42" s="115"/>
      <c r="DY42" s="115"/>
      <c r="DZ42" s="100"/>
      <c r="EA42" s="115"/>
      <c r="EB42" s="115"/>
      <c r="EC42" s="115"/>
      <c r="ED42" s="100"/>
      <c r="EE42" s="115"/>
      <c r="EF42" s="115"/>
      <c r="EG42" s="115"/>
      <c r="EH42" s="100"/>
      <c r="EI42" s="115"/>
      <c r="EJ42" s="115"/>
      <c r="EK42" s="115"/>
      <c r="EL42" s="100"/>
      <c r="EM42" s="115"/>
      <c r="EN42" s="115"/>
      <c r="EO42" s="115"/>
      <c r="EP42" s="100"/>
      <c r="EQ42" s="115"/>
      <c r="ER42" s="115"/>
      <c r="ES42" s="115"/>
      <c r="ET42" s="100"/>
      <c r="EU42" s="115"/>
      <c r="EV42" s="115"/>
      <c r="EW42" s="115"/>
      <c r="EX42" s="100"/>
      <c r="EY42" s="115"/>
      <c r="EZ42" s="115"/>
      <c r="FA42" s="115"/>
      <c r="FB42" s="100"/>
      <c r="FC42" s="115"/>
      <c r="FD42" s="115"/>
      <c r="FE42" s="115"/>
      <c r="FF42" s="100"/>
      <c r="FG42" s="115"/>
      <c r="FH42" s="115"/>
      <c r="FI42" s="115"/>
      <c r="FJ42" s="100"/>
      <c r="FK42" s="115"/>
      <c r="FL42" s="115"/>
      <c r="FM42" s="115"/>
      <c r="FN42" s="100"/>
      <c r="FO42" s="115"/>
      <c r="FP42" s="115"/>
      <c r="FQ42" s="115"/>
      <c r="FR42" s="100"/>
      <c r="FS42" s="115"/>
      <c r="FT42" s="115"/>
      <c r="FU42" s="115"/>
      <c r="FV42" s="100"/>
      <c r="FW42" s="115"/>
      <c r="FX42" s="115"/>
      <c r="FY42" s="115"/>
      <c r="FZ42" s="100"/>
      <c r="GA42" s="115"/>
      <c r="GB42" s="115"/>
      <c r="GC42" s="115"/>
      <c r="GD42" s="100"/>
      <c r="GE42" s="115"/>
      <c r="GF42" s="115"/>
      <c r="GG42" s="115"/>
      <c r="GH42" s="100"/>
      <c r="GI42" s="115"/>
      <c r="GJ42" s="115"/>
      <c r="GK42" s="115"/>
      <c r="GL42" s="100"/>
      <c r="GM42" s="115"/>
      <c r="GN42" s="115"/>
      <c r="GO42" s="115"/>
      <c r="GP42" s="100"/>
      <c r="GQ42" s="115"/>
      <c r="GR42" s="115"/>
      <c r="GS42" s="115"/>
      <c r="GT42" s="100"/>
      <c r="GU42" s="115"/>
      <c r="GV42" s="115"/>
      <c r="GW42" s="115"/>
      <c r="GX42" s="100"/>
      <c r="GY42" s="115"/>
      <c r="GZ42" s="115"/>
      <c r="HA42" s="115"/>
      <c r="HB42" s="100"/>
      <c r="HC42" s="115"/>
      <c r="HD42" s="115"/>
      <c r="HE42" s="115"/>
      <c r="HF42" s="100"/>
      <c r="HG42" s="115"/>
      <c r="HH42" s="115"/>
      <c r="HI42" s="115"/>
      <c r="HJ42" s="100"/>
      <c r="HK42" s="115"/>
      <c r="HL42" s="115"/>
      <c r="HM42" s="115"/>
      <c r="HN42" s="100"/>
      <c r="HO42" s="115"/>
      <c r="HP42" s="115"/>
      <c r="HQ42" s="115"/>
      <c r="HR42" s="100"/>
      <c r="HS42" s="115"/>
      <c r="HT42" s="115"/>
      <c r="HU42" s="115"/>
      <c r="HV42" s="100"/>
      <c r="HW42" s="115"/>
      <c r="HX42" s="115"/>
      <c r="HY42" s="115"/>
      <c r="HZ42" s="100"/>
      <c r="IA42" s="115"/>
      <c r="IB42" s="115"/>
      <c r="IC42" s="115"/>
      <c r="ID42" s="100"/>
      <c r="IE42" s="115"/>
      <c r="IF42" s="115"/>
      <c r="IG42" s="115"/>
      <c r="IH42" s="100"/>
      <c r="II42" s="115"/>
      <c r="IJ42" s="115"/>
      <c r="IK42" s="115"/>
      <c r="IL42" s="100"/>
      <c r="IM42" s="115"/>
      <c r="IN42" s="115"/>
      <c r="IO42" s="115"/>
    </row>
    <row r="43" spans="1:251" s="99" customFormat="1" ht="15" customHeight="1" x14ac:dyDescent="0.25">
      <c r="A43" s="87" t="s">
        <v>320</v>
      </c>
      <c r="B43" s="106"/>
      <c r="C43" s="106"/>
      <c r="D43" s="162"/>
    </row>
    <row r="44" spans="1:251" s="98" customFormat="1" ht="15" customHeight="1" x14ac:dyDescent="0.25">
      <c r="A44" s="124" t="s">
        <v>426</v>
      </c>
      <c r="B44" s="122">
        <v>6600</v>
      </c>
      <c r="C44" s="122">
        <v>6.3819500402900881E-2</v>
      </c>
      <c r="D44" s="175">
        <v>2.9370235242603265E-2</v>
      </c>
      <c r="E44" s="157"/>
    </row>
    <row r="45" spans="1:251" s="98" customFormat="1" ht="15" customHeight="1" x14ac:dyDescent="0.25">
      <c r="A45" s="108" t="s">
        <v>192</v>
      </c>
      <c r="B45" s="109">
        <v>5940</v>
      </c>
      <c r="C45" s="109">
        <v>5.7437550362610792E-2</v>
      </c>
      <c r="D45" s="165">
        <v>2.6433211718342939E-2</v>
      </c>
    </row>
    <row r="46" spans="1:251" s="98" customFormat="1" ht="15" customHeight="1" x14ac:dyDescent="0.25">
      <c r="A46" s="108" t="s">
        <v>193</v>
      </c>
      <c r="B46" s="125">
        <v>2005.5</v>
      </c>
      <c r="C46" s="109">
        <v>1.9392425463336017E-2</v>
      </c>
      <c r="D46" s="165">
        <v>8.9245464816728563E-3</v>
      </c>
    </row>
    <row r="47" spans="1:251" s="129" customFormat="1" ht="15" customHeight="1" x14ac:dyDescent="0.25">
      <c r="A47" s="101" t="s">
        <v>326</v>
      </c>
      <c r="B47" s="102">
        <v>14545.5</v>
      </c>
      <c r="C47" s="102">
        <v>0.14064947622884769</v>
      </c>
      <c r="D47" s="160">
        <v>6.4727993442619064E-2</v>
      </c>
      <c r="E47" s="126"/>
      <c r="F47" s="126"/>
      <c r="G47" s="177"/>
      <c r="H47" s="128"/>
      <c r="I47" s="126"/>
      <c r="J47" s="126"/>
      <c r="K47" s="177"/>
      <c r="L47" s="128"/>
      <c r="M47" s="126"/>
      <c r="N47" s="126"/>
      <c r="O47" s="177"/>
      <c r="P47" s="128"/>
      <c r="Q47" s="126"/>
      <c r="R47" s="126"/>
      <c r="S47" s="177"/>
      <c r="T47" s="128"/>
      <c r="U47" s="126"/>
      <c r="V47" s="126"/>
      <c r="W47" s="177"/>
      <c r="X47" s="128"/>
      <c r="Y47" s="126"/>
      <c r="Z47" s="126"/>
      <c r="AA47" s="177"/>
      <c r="AB47" s="128"/>
      <c r="AC47" s="126"/>
      <c r="AD47" s="126"/>
      <c r="AE47" s="177"/>
      <c r="AF47" s="128"/>
      <c r="AG47" s="126"/>
      <c r="AH47" s="126"/>
      <c r="AI47" s="177"/>
      <c r="AJ47" s="128"/>
      <c r="AK47" s="126"/>
      <c r="AL47" s="126"/>
      <c r="AM47" s="177"/>
      <c r="AN47" s="128"/>
      <c r="AO47" s="126"/>
      <c r="AP47" s="126"/>
      <c r="AQ47" s="177"/>
      <c r="AR47" s="128"/>
      <c r="AS47" s="126"/>
      <c r="AT47" s="126"/>
      <c r="AU47" s="177"/>
      <c r="AV47" s="128"/>
      <c r="AW47" s="126"/>
      <c r="AX47" s="126"/>
      <c r="AY47" s="177"/>
      <c r="AZ47" s="128"/>
      <c r="BA47" s="126"/>
      <c r="BB47" s="126"/>
      <c r="BC47" s="177"/>
      <c r="BD47" s="128"/>
      <c r="BE47" s="126"/>
      <c r="BF47" s="126"/>
      <c r="BG47" s="177"/>
      <c r="BH47" s="128"/>
      <c r="BI47" s="126"/>
      <c r="BJ47" s="126"/>
      <c r="BK47" s="177"/>
      <c r="BL47" s="128"/>
      <c r="BM47" s="126"/>
      <c r="BN47" s="126"/>
      <c r="BO47" s="177"/>
      <c r="BP47" s="128"/>
      <c r="BQ47" s="126"/>
      <c r="BR47" s="126"/>
      <c r="BS47" s="177"/>
      <c r="BT47" s="128"/>
      <c r="BU47" s="126"/>
      <c r="BV47" s="126"/>
      <c r="BW47" s="177"/>
      <c r="BX47" s="128"/>
      <c r="BY47" s="126"/>
      <c r="BZ47" s="126"/>
      <c r="CA47" s="177"/>
      <c r="CB47" s="128"/>
      <c r="CC47" s="126"/>
      <c r="CD47" s="126"/>
      <c r="CE47" s="177"/>
      <c r="CF47" s="128"/>
      <c r="CG47" s="126"/>
      <c r="CH47" s="126"/>
      <c r="CI47" s="177"/>
      <c r="CJ47" s="128"/>
      <c r="CK47" s="126"/>
      <c r="CL47" s="126"/>
      <c r="CM47" s="177"/>
      <c r="CN47" s="128"/>
      <c r="CO47" s="126"/>
      <c r="CP47" s="126"/>
      <c r="CQ47" s="177"/>
      <c r="CR47" s="128"/>
      <c r="CS47" s="126"/>
      <c r="CT47" s="126"/>
      <c r="CU47" s="177"/>
      <c r="CV47" s="128"/>
      <c r="CW47" s="126"/>
      <c r="CX47" s="126"/>
      <c r="CY47" s="177"/>
      <c r="CZ47" s="128"/>
      <c r="DA47" s="126"/>
      <c r="DB47" s="126"/>
      <c r="DC47" s="177"/>
      <c r="DD47" s="128"/>
      <c r="DE47" s="126"/>
      <c r="DF47" s="126"/>
      <c r="DG47" s="177"/>
      <c r="DH47" s="128"/>
      <c r="DI47" s="126"/>
      <c r="DJ47" s="126"/>
      <c r="DK47" s="177"/>
      <c r="DL47" s="128"/>
      <c r="DM47" s="126"/>
      <c r="DN47" s="126"/>
      <c r="DO47" s="177"/>
      <c r="DP47" s="128"/>
      <c r="DQ47" s="126"/>
      <c r="DR47" s="126"/>
      <c r="DS47" s="177"/>
      <c r="DT47" s="128"/>
      <c r="DU47" s="126"/>
      <c r="DV47" s="126"/>
      <c r="DW47" s="177"/>
      <c r="DX47" s="128"/>
      <c r="DY47" s="126"/>
      <c r="DZ47" s="126"/>
      <c r="EA47" s="177"/>
      <c r="EB47" s="128"/>
      <c r="EC47" s="126"/>
      <c r="ED47" s="126"/>
      <c r="EE47" s="177"/>
      <c r="EF47" s="128"/>
      <c r="EG47" s="126"/>
      <c r="EH47" s="126"/>
      <c r="EI47" s="177"/>
      <c r="EJ47" s="128"/>
      <c r="EK47" s="126"/>
      <c r="EL47" s="126"/>
      <c r="EM47" s="177"/>
      <c r="EN47" s="128"/>
      <c r="EO47" s="126"/>
      <c r="EP47" s="126"/>
      <c r="EQ47" s="177"/>
      <c r="ER47" s="128"/>
      <c r="ES47" s="126"/>
      <c r="ET47" s="126"/>
      <c r="EU47" s="177"/>
      <c r="EV47" s="128"/>
      <c r="EW47" s="126"/>
      <c r="EX47" s="126"/>
      <c r="EY47" s="177"/>
      <c r="EZ47" s="128"/>
      <c r="FA47" s="126"/>
      <c r="FB47" s="126"/>
      <c r="FC47" s="177"/>
      <c r="FD47" s="128"/>
      <c r="FE47" s="126"/>
      <c r="FF47" s="126"/>
      <c r="FG47" s="177"/>
      <c r="FH47" s="128"/>
      <c r="FI47" s="126"/>
      <c r="FJ47" s="126"/>
      <c r="FK47" s="177"/>
      <c r="FL47" s="128"/>
      <c r="FM47" s="126"/>
      <c r="FN47" s="126"/>
      <c r="FO47" s="177"/>
      <c r="FP47" s="128"/>
      <c r="FQ47" s="126"/>
      <c r="FR47" s="126"/>
      <c r="FS47" s="177"/>
      <c r="FT47" s="128"/>
      <c r="FU47" s="126"/>
      <c r="FV47" s="126"/>
      <c r="FW47" s="177"/>
      <c r="FX47" s="128"/>
      <c r="FY47" s="126"/>
      <c r="FZ47" s="126"/>
      <c r="GA47" s="177"/>
      <c r="GB47" s="128"/>
      <c r="GC47" s="126"/>
      <c r="GD47" s="126"/>
      <c r="GE47" s="177"/>
      <c r="GF47" s="128"/>
      <c r="GG47" s="126"/>
      <c r="GH47" s="126"/>
      <c r="GI47" s="177"/>
      <c r="GJ47" s="128"/>
      <c r="GK47" s="126"/>
      <c r="GL47" s="126"/>
      <c r="GM47" s="177"/>
      <c r="GN47" s="128"/>
      <c r="GO47" s="126"/>
      <c r="GP47" s="126"/>
      <c r="GQ47" s="177"/>
      <c r="GR47" s="128"/>
      <c r="GS47" s="126"/>
      <c r="GT47" s="126"/>
      <c r="GU47" s="177"/>
      <c r="GV47" s="128"/>
      <c r="GW47" s="126"/>
      <c r="GX47" s="126"/>
      <c r="GY47" s="177"/>
      <c r="GZ47" s="128"/>
      <c r="HA47" s="126"/>
      <c r="HB47" s="126"/>
      <c r="HC47" s="177"/>
      <c r="HD47" s="128"/>
      <c r="HE47" s="126"/>
      <c r="HF47" s="126"/>
      <c r="HG47" s="177"/>
      <c r="HH47" s="128"/>
      <c r="HI47" s="126"/>
      <c r="HJ47" s="126"/>
      <c r="HK47" s="177"/>
      <c r="HL47" s="128"/>
      <c r="HM47" s="126"/>
      <c r="HN47" s="126"/>
      <c r="HO47" s="177"/>
      <c r="HP47" s="128"/>
      <c r="HQ47" s="126"/>
      <c r="HR47" s="126"/>
      <c r="HS47" s="177"/>
      <c r="HT47" s="128"/>
      <c r="HU47" s="126"/>
      <c r="HV47" s="126"/>
      <c r="HW47" s="177"/>
      <c r="HX47" s="128"/>
      <c r="HY47" s="126"/>
      <c r="HZ47" s="126"/>
      <c r="IA47" s="177"/>
      <c r="IB47" s="128"/>
      <c r="IC47" s="126"/>
      <c r="ID47" s="126"/>
      <c r="IE47" s="177"/>
      <c r="IF47" s="128"/>
      <c r="IG47" s="126"/>
      <c r="IH47" s="126"/>
      <c r="II47" s="177"/>
      <c r="IJ47" s="128"/>
      <c r="IK47" s="126"/>
      <c r="IL47" s="126"/>
      <c r="IM47" s="177"/>
      <c r="IN47" s="128"/>
      <c r="IO47" s="126"/>
      <c r="IP47" s="126"/>
      <c r="IQ47" s="177"/>
    </row>
    <row r="48" spans="1:251" s="130" customFormat="1" ht="15" customHeight="1" x14ac:dyDescent="0.25">
      <c r="A48" s="117" t="s">
        <v>327</v>
      </c>
      <c r="B48" s="118">
        <v>47736.166666666664</v>
      </c>
      <c r="C48" s="118">
        <v>0.46159065269943589</v>
      </c>
      <c r="D48" s="179">
        <v>0.21242764311819948</v>
      </c>
    </row>
    <row r="49" spans="1:4" ht="15" customHeight="1" x14ac:dyDescent="0.25">
      <c r="A49" s="117" t="s">
        <v>328</v>
      </c>
      <c r="B49" s="118">
        <v>202633.00522291663</v>
      </c>
      <c r="C49" s="118">
        <v>1.9967188256849311</v>
      </c>
      <c r="D49" s="173">
        <v>0.90172409565344225</v>
      </c>
    </row>
    <row r="50" spans="1:4" ht="15" customHeight="1" x14ac:dyDescent="0.25">
      <c r="A50" s="87" t="s">
        <v>329</v>
      </c>
      <c r="B50" s="106"/>
      <c r="C50" s="106"/>
      <c r="D50" s="162"/>
    </row>
    <row r="51" spans="1:4" ht="15" customHeight="1" x14ac:dyDescent="0.25">
      <c r="A51" s="94" t="s">
        <v>197</v>
      </c>
      <c r="B51" s="109">
        <v>12334.295999999998</v>
      </c>
      <c r="C51" s="109">
        <v>0.11926797099113616</v>
      </c>
      <c r="D51" s="165">
        <v>5.4888056829075826E-2</v>
      </c>
    </row>
    <row r="52" spans="1:4" ht="15" customHeight="1" x14ac:dyDescent="0.25">
      <c r="A52" s="94" t="s">
        <v>273</v>
      </c>
      <c r="B52" s="95">
        <v>9750</v>
      </c>
      <c r="C52" s="109">
        <v>9.4278807413376298E-2</v>
      </c>
      <c r="D52" s="165">
        <v>4.3387847517482099E-2</v>
      </c>
    </row>
    <row r="53" spans="1:4" ht="15" customHeight="1" x14ac:dyDescent="0.25">
      <c r="A53" s="101" t="s">
        <v>330</v>
      </c>
      <c r="B53" s="102">
        <v>22084.295999999998</v>
      </c>
      <c r="C53" s="102">
        <v>0.21354677840451247</v>
      </c>
      <c r="D53" s="160">
        <v>9.8275904346557919E-2</v>
      </c>
    </row>
    <row r="54" spans="1:4" ht="15" customHeight="1" thickBot="1" x14ac:dyDescent="0.3">
      <c r="A54" s="131" t="s">
        <v>331</v>
      </c>
      <c r="B54" s="132">
        <v>224717.30122291663</v>
      </c>
      <c r="C54" s="133">
        <v>2.2102656040894435</v>
      </c>
      <c r="D54" s="182">
        <v>1.0000000000000002</v>
      </c>
    </row>
    <row r="55" spans="1:4" ht="15" customHeight="1" x14ac:dyDescent="0.25">
      <c r="A55" s="135" t="s">
        <v>275</v>
      </c>
      <c r="B55" s="135"/>
      <c r="C55" s="135"/>
      <c r="D55" s="135"/>
    </row>
  </sheetData>
  <mergeCells count="4">
    <mergeCell ref="A1:B1"/>
    <mergeCell ref="A2:B2"/>
    <mergeCell ref="A3:B3"/>
    <mergeCell ref="C8:C9"/>
  </mergeCells>
  <printOptions horizontalCentered="1"/>
  <pageMargins left="0.78740157480314965" right="0.39370078740157483" top="0.78740157480314965" bottom="0.39370078740157483" header="0.70866141732283472" footer="0.51181102362204722"/>
  <pageSetup paperSize="9" orientation="portrait" horizontalDpi="300" verticalDpi="300" r:id="rId1"/>
  <headerFooter alignWithMargins="0"/>
  <legacy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A2" sqref="A2:E2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447</v>
      </c>
      <c r="B2" s="2"/>
      <c r="C2" s="2"/>
      <c r="D2" s="2"/>
      <c r="E2" s="2"/>
    </row>
    <row r="3" spans="1:5" x14ac:dyDescent="0.2">
      <c r="A3" s="1" t="s">
        <v>448</v>
      </c>
      <c r="B3" s="2"/>
      <c r="C3" s="2"/>
      <c r="D3" s="2"/>
      <c r="E3" s="2"/>
    </row>
    <row r="4" spans="1:5" x14ac:dyDescent="0.2">
      <c r="A4" s="4" t="s">
        <v>77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78</v>
      </c>
      <c r="C5" s="2"/>
      <c r="D5" s="2"/>
      <c r="E5" s="2"/>
    </row>
    <row r="6" spans="1:5" x14ac:dyDescent="0.2">
      <c r="A6" s="4" t="s">
        <v>449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4275.49</v>
      </c>
      <c r="C12" s="7">
        <v>0.10062</v>
      </c>
      <c r="D12" s="7">
        <v>13.41</v>
      </c>
      <c r="E12" s="7">
        <v>11.24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12060</v>
      </c>
      <c r="C16" s="7">
        <v>0.28377000000000002</v>
      </c>
      <c r="D16" s="7">
        <v>37.82</v>
      </c>
      <c r="E16" s="7">
        <v>31.69</v>
      </c>
    </row>
    <row r="17" spans="1:5" x14ac:dyDescent="0.2">
      <c r="A17" s="5" t="s">
        <v>23</v>
      </c>
      <c r="B17" s="7">
        <v>121</v>
      </c>
      <c r="C17" s="7">
        <v>2.8400000000000001E-3</v>
      </c>
      <c r="D17" s="7">
        <v>0.38</v>
      </c>
      <c r="E17" s="7">
        <v>0.32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1750.48</v>
      </c>
      <c r="C19" s="7">
        <v>4.1189999999999997E-2</v>
      </c>
      <c r="D19" s="7">
        <v>5.49</v>
      </c>
      <c r="E19" s="7">
        <v>4.5999999999999996</v>
      </c>
    </row>
    <row r="20" spans="1:5" x14ac:dyDescent="0.2">
      <c r="A20" s="5" t="s">
        <v>26</v>
      </c>
      <c r="B20" s="7">
        <v>8106.1</v>
      </c>
      <c r="C20" s="7">
        <v>0.19073999999999999</v>
      </c>
      <c r="D20" s="7">
        <v>25.42</v>
      </c>
      <c r="E20" s="7">
        <v>21.3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681</v>
      </c>
      <c r="C23" s="7">
        <v>1.601E-2</v>
      </c>
      <c r="D23" s="7">
        <v>2.14</v>
      </c>
      <c r="E23" s="7">
        <v>1.79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26994.07</v>
      </c>
      <c r="C27" s="8">
        <v>0.63517000000000001</v>
      </c>
      <c r="D27" s="8">
        <v>84.66</v>
      </c>
      <c r="E27" s="8">
        <v>70.94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2914.3</v>
      </c>
      <c r="C29" s="7">
        <v>6.8570000000000006E-2</v>
      </c>
      <c r="D29" s="7">
        <v>9.14</v>
      </c>
      <c r="E29" s="7">
        <v>7.66</v>
      </c>
    </row>
    <row r="30" spans="1:5" x14ac:dyDescent="0.2">
      <c r="A30" s="5" t="s">
        <v>36</v>
      </c>
      <c r="B30" s="7">
        <v>809.82</v>
      </c>
      <c r="C30" s="7">
        <v>1.9050000000000001E-2</v>
      </c>
      <c r="D30" s="7">
        <v>2.54</v>
      </c>
      <c r="E30" s="7">
        <v>2.13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784.13</v>
      </c>
      <c r="C38" s="7">
        <v>1.8450000000000001E-2</v>
      </c>
      <c r="D38" s="7">
        <v>2.46</v>
      </c>
      <c r="E38" s="7">
        <v>2.06</v>
      </c>
    </row>
    <row r="39" spans="1:5" x14ac:dyDescent="0.2">
      <c r="A39" s="4" t="s">
        <v>45</v>
      </c>
      <c r="B39" s="8">
        <v>4508.25</v>
      </c>
      <c r="C39" s="8">
        <v>0.10607</v>
      </c>
      <c r="D39" s="8">
        <v>14.14</v>
      </c>
      <c r="E39" s="8">
        <v>11.85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382.49</v>
      </c>
      <c r="C41" s="7">
        <v>0.01</v>
      </c>
      <c r="D41" s="7">
        <v>1.2</v>
      </c>
      <c r="E41" s="7">
        <v>1.01</v>
      </c>
    </row>
    <row r="42" spans="1:5" x14ac:dyDescent="0.2">
      <c r="A42" s="4" t="s">
        <v>48</v>
      </c>
      <c r="B42" s="8">
        <v>382.49</v>
      </c>
      <c r="C42" s="8">
        <v>0.01</v>
      </c>
      <c r="D42" s="8">
        <v>1.2</v>
      </c>
      <c r="E42" s="8">
        <v>1.01</v>
      </c>
    </row>
    <row r="43" spans="1:5" x14ac:dyDescent="0.2">
      <c r="A43" s="4" t="s">
        <v>49</v>
      </c>
      <c r="B43" s="8">
        <v>31884.81</v>
      </c>
      <c r="C43" s="8">
        <v>0.75124000000000002</v>
      </c>
      <c r="D43" s="8">
        <v>100</v>
      </c>
      <c r="E43" s="8">
        <v>83.8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277.77</v>
      </c>
      <c r="C45" s="7">
        <v>6.5399999999999998E-3</v>
      </c>
      <c r="D45" s="7">
        <v>0.87</v>
      </c>
      <c r="E45" s="7">
        <v>0.73</v>
      </c>
    </row>
    <row r="46" spans="1:5" x14ac:dyDescent="0.2">
      <c r="A46" s="5" t="s">
        <v>52</v>
      </c>
      <c r="B46" s="7">
        <v>1228.28</v>
      </c>
      <c r="C46" s="7">
        <v>2.8899999999999999E-2</v>
      </c>
      <c r="D46" s="7">
        <v>3.85</v>
      </c>
      <c r="E46" s="7">
        <v>3.23</v>
      </c>
    </row>
    <row r="47" spans="1:5" x14ac:dyDescent="0.2">
      <c r="A47" s="5" t="s">
        <v>53</v>
      </c>
      <c r="B47" s="7">
        <v>764.69</v>
      </c>
      <c r="C47" s="7">
        <v>1.7989999999999999E-2</v>
      </c>
      <c r="D47" s="7">
        <v>2.4</v>
      </c>
      <c r="E47" s="7">
        <v>2.0099999999999998</v>
      </c>
    </row>
    <row r="48" spans="1:5" x14ac:dyDescent="0.2">
      <c r="A48" s="5" t="s">
        <v>81</v>
      </c>
      <c r="B48" s="7">
        <v>2257.39</v>
      </c>
      <c r="C48" s="7">
        <v>5.3120000000000001E-2</v>
      </c>
      <c r="D48" s="7">
        <v>7.08</v>
      </c>
      <c r="E48" s="7">
        <v>5.93</v>
      </c>
    </row>
    <row r="49" spans="1:5" x14ac:dyDescent="0.2">
      <c r="A49" s="4" t="s">
        <v>54</v>
      </c>
      <c r="B49" s="8">
        <v>4528.13</v>
      </c>
      <c r="C49" s="8">
        <v>0.10655000000000001</v>
      </c>
      <c r="D49" s="8">
        <v>14.2</v>
      </c>
      <c r="E49" s="8">
        <v>11.9</v>
      </c>
    </row>
    <row r="50" spans="1:5" x14ac:dyDescent="0.2">
      <c r="A50" s="1" t="s">
        <v>55</v>
      </c>
      <c r="B50" s="2"/>
      <c r="C50" s="2"/>
      <c r="D50" s="2"/>
      <c r="E50" s="2"/>
    </row>
    <row r="51" spans="1:5" x14ac:dyDescent="0.2">
      <c r="A51" s="5" t="s">
        <v>82</v>
      </c>
      <c r="B51" s="7">
        <v>649</v>
      </c>
      <c r="C51" s="7">
        <v>1.5270000000000001E-2</v>
      </c>
      <c r="D51" s="7">
        <v>2.04</v>
      </c>
      <c r="E51" s="7">
        <v>1.71</v>
      </c>
    </row>
    <row r="52" spans="1:5" x14ac:dyDescent="0.2">
      <c r="A52" s="5" t="s">
        <v>83</v>
      </c>
      <c r="B52" s="7">
        <v>55.16</v>
      </c>
      <c r="C52" s="7">
        <v>1.2999999999999999E-3</v>
      </c>
      <c r="D52" s="7">
        <v>0.17</v>
      </c>
      <c r="E52" s="7">
        <v>0.14000000000000001</v>
      </c>
    </row>
    <row r="53" spans="1:5" x14ac:dyDescent="0.2">
      <c r="A53" s="5" t="s">
        <v>84</v>
      </c>
      <c r="B53" s="7">
        <v>127.3</v>
      </c>
      <c r="C53" s="7">
        <v>3.0000000000000001E-3</v>
      </c>
      <c r="D53" s="7">
        <v>0.4</v>
      </c>
      <c r="E53" s="7">
        <v>0.33</v>
      </c>
    </row>
    <row r="54" spans="1:5" x14ac:dyDescent="0.2">
      <c r="A54" s="5" t="s">
        <v>85</v>
      </c>
      <c r="B54" s="7">
        <v>365.93</v>
      </c>
      <c r="C54" s="7">
        <v>8.6099999999999996E-3</v>
      </c>
      <c r="D54" s="7">
        <v>1.1499999999999999</v>
      </c>
      <c r="E54" s="7">
        <v>0.96</v>
      </c>
    </row>
    <row r="55" spans="1:5" x14ac:dyDescent="0.2">
      <c r="A55" s="4" t="s">
        <v>60</v>
      </c>
      <c r="B55" s="8">
        <v>1197.3899999999999</v>
      </c>
      <c r="C55" s="8">
        <v>2.818E-2</v>
      </c>
      <c r="D55" s="8">
        <v>3.76</v>
      </c>
      <c r="E55" s="8">
        <v>3.14</v>
      </c>
    </row>
    <row r="56" spans="1:5" x14ac:dyDescent="0.2">
      <c r="A56" s="4" t="s">
        <v>61</v>
      </c>
      <c r="B56" s="8">
        <v>5725.52</v>
      </c>
      <c r="C56" s="8">
        <v>0.13472999999999999</v>
      </c>
      <c r="D56" s="8">
        <v>17.96</v>
      </c>
      <c r="E56" s="8">
        <v>15.04</v>
      </c>
    </row>
    <row r="57" spans="1:5" x14ac:dyDescent="0.2">
      <c r="A57" s="4" t="s">
        <v>62</v>
      </c>
      <c r="B57" s="8">
        <v>37610.33</v>
      </c>
      <c r="C57" s="8">
        <v>0.88597000000000004</v>
      </c>
      <c r="D57" s="8">
        <v>117.96</v>
      </c>
      <c r="E57" s="8">
        <v>98.84</v>
      </c>
    </row>
    <row r="58" spans="1:5" x14ac:dyDescent="0.2">
      <c r="A58" s="1" t="s">
        <v>63</v>
      </c>
      <c r="B58" s="2"/>
      <c r="C58" s="2"/>
      <c r="D58" s="2"/>
      <c r="E58" s="2"/>
    </row>
    <row r="59" spans="1:5" x14ac:dyDescent="0.2">
      <c r="A59" s="5" t="s">
        <v>86</v>
      </c>
      <c r="B59" s="7">
        <v>286.85000000000002</v>
      </c>
      <c r="C59" s="7">
        <v>6.7499999999999999E-3</v>
      </c>
      <c r="D59" s="7">
        <v>0.9</v>
      </c>
      <c r="E59" s="7">
        <v>0.75</v>
      </c>
    </row>
    <row r="60" spans="1:5" x14ac:dyDescent="0.2">
      <c r="A60" s="5" t="s">
        <v>87</v>
      </c>
      <c r="B60" s="7">
        <v>19.07</v>
      </c>
      <c r="C60" s="7">
        <v>4.4999999999999999E-4</v>
      </c>
      <c r="D60" s="7">
        <v>0.06</v>
      </c>
      <c r="E60" s="7">
        <v>0.05</v>
      </c>
    </row>
    <row r="61" spans="1:5" x14ac:dyDescent="0.2">
      <c r="A61" s="5" t="s">
        <v>88</v>
      </c>
      <c r="B61" s="7">
        <v>136.88999999999999</v>
      </c>
      <c r="C61" s="7">
        <v>3.2200000000000002E-3</v>
      </c>
      <c r="D61" s="7">
        <v>0.43</v>
      </c>
      <c r="E61" s="7">
        <v>0.36</v>
      </c>
    </row>
    <row r="62" spans="1:5" x14ac:dyDescent="0.2">
      <c r="A62" s="4" t="s">
        <v>66</v>
      </c>
      <c r="B62" s="8">
        <v>442.81</v>
      </c>
      <c r="C62" s="8">
        <v>1.042E-2</v>
      </c>
      <c r="D62" s="8">
        <v>1.39</v>
      </c>
      <c r="E62" s="8">
        <v>1.1599999999999999</v>
      </c>
    </row>
    <row r="63" spans="1:5" x14ac:dyDescent="0.2">
      <c r="A63" s="4" t="s">
        <v>67</v>
      </c>
      <c r="B63" s="8">
        <v>38053.14</v>
      </c>
      <c r="C63" s="8">
        <v>0.89639000000000002</v>
      </c>
      <c r="D63" s="8">
        <v>119.35</v>
      </c>
      <c r="E63" s="8">
        <v>100</v>
      </c>
    </row>
    <row r="65" spans="1:5" x14ac:dyDescent="0.2">
      <c r="A65" s="1" t="s">
        <v>68</v>
      </c>
      <c r="B65" s="2"/>
      <c r="C65" s="2"/>
      <c r="D65" s="2"/>
      <c r="E65" s="2"/>
    </row>
  </sheetData>
  <mergeCells count="12">
    <mergeCell ref="A28:E28"/>
    <mergeCell ref="A40:E40"/>
    <mergeCell ref="A44:E44"/>
    <mergeCell ref="A50:E50"/>
    <mergeCell ref="A58:E58"/>
    <mergeCell ref="A65:E65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J12" sqref="J12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ht="12.75" customHeight="1" x14ac:dyDescent="0.2">
      <c r="A2" s="289" t="s">
        <v>450</v>
      </c>
      <c r="B2" s="290"/>
      <c r="C2" s="290"/>
      <c r="D2" s="290"/>
      <c r="E2" s="290"/>
    </row>
    <row r="3" spans="1:5" x14ac:dyDescent="0.2">
      <c r="A3" s="1" t="s">
        <v>451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204</v>
      </c>
      <c r="B6" s="5" t="s">
        <v>8</v>
      </c>
    </row>
    <row r="7" spans="1:5" ht="33.75" x14ac:dyDescent="0.2">
      <c r="A7" s="6" t="s">
        <v>9</v>
      </c>
      <c r="B7" s="6" t="s">
        <v>10</v>
      </c>
      <c r="C7" s="6" t="s">
        <v>216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150</v>
      </c>
      <c r="C9" s="7">
        <v>7.5</v>
      </c>
      <c r="D9" s="7">
        <v>5.67</v>
      </c>
      <c r="E9" s="7">
        <v>5.62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952.5</v>
      </c>
      <c r="C14" s="7">
        <v>47.625</v>
      </c>
      <c r="D14" s="7">
        <v>36</v>
      </c>
      <c r="E14" s="7">
        <v>35.72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800</v>
      </c>
      <c r="C16" s="7">
        <v>40</v>
      </c>
      <c r="D16" s="7">
        <v>30.24</v>
      </c>
      <c r="E16" s="7">
        <v>30</v>
      </c>
    </row>
    <row r="17" spans="1:5" x14ac:dyDescent="0.2">
      <c r="A17" s="5" t="s">
        <v>23</v>
      </c>
      <c r="B17" s="7">
        <v>99</v>
      </c>
      <c r="C17" s="7">
        <v>4.95</v>
      </c>
      <c r="D17" s="7">
        <v>3.74</v>
      </c>
      <c r="E17" s="7">
        <v>3.71</v>
      </c>
    </row>
    <row r="18" spans="1:5" x14ac:dyDescent="0.2">
      <c r="A18" s="5" t="s">
        <v>24</v>
      </c>
      <c r="B18" s="7">
        <v>28</v>
      </c>
      <c r="C18" s="7">
        <v>1.4</v>
      </c>
      <c r="D18" s="7">
        <v>1.06</v>
      </c>
      <c r="E18" s="7">
        <v>1.05</v>
      </c>
    </row>
    <row r="19" spans="1:5" x14ac:dyDescent="0.2">
      <c r="A19" s="5" t="s">
        <v>25</v>
      </c>
      <c r="B19" s="7">
        <v>340</v>
      </c>
      <c r="C19" s="7">
        <v>17</v>
      </c>
      <c r="D19" s="7">
        <v>12.85</v>
      </c>
      <c r="E19" s="7">
        <v>12.75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34</v>
      </c>
      <c r="C23" s="7">
        <v>1.7</v>
      </c>
      <c r="D23" s="7">
        <v>1.29</v>
      </c>
      <c r="E23" s="7">
        <v>1.27</v>
      </c>
    </row>
    <row r="24" spans="1:5" x14ac:dyDescent="0.2">
      <c r="A24" s="5" t="s">
        <v>30</v>
      </c>
      <c r="B24" s="7">
        <v>60</v>
      </c>
      <c r="C24" s="7">
        <v>3</v>
      </c>
      <c r="D24" s="7">
        <v>2.27</v>
      </c>
      <c r="E24" s="7">
        <v>2.25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2463.5</v>
      </c>
      <c r="C27" s="8">
        <v>123.175</v>
      </c>
      <c r="D27" s="8">
        <v>93.12</v>
      </c>
      <c r="E27" s="8">
        <v>92.37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65.69</v>
      </c>
      <c r="C30" s="7">
        <v>3.2845</v>
      </c>
      <c r="D30" s="7">
        <v>2.48</v>
      </c>
      <c r="E30" s="7">
        <v>2.46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43.79</v>
      </c>
      <c r="C33" s="7">
        <v>2.1894999999999998</v>
      </c>
      <c r="D33" s="7">
        <v>1.66</v>
      </c>
      <c r="E33" s="7">
        <v>1.64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50.25</v>
      </c>
      <c r="C38" s="7">
        <v>2.5125000000000002</v>
      </c>
      <c r="D38" s="7">
        <v>1.9</v>
      </c>
      <c r="E38" s="7">
        <v>1.88</v>
      </c>
    </row>
    <row r="39" spans="1:5" x14ac:dyDescent="0.2">
      <c r="A39" s="4" t="s">
        <v>45</v>
      </c>
      <c r="B39" s="8">
        <v>159.72999999999999</v>
      </c>
      <c r="C39" s="8">
        <v>7.9865000000000004</v>
      </c>
      <c r="D39" s="8">
        <v>6.04</v>
      </c>
      <c r="E39" s="8">
        <v>5.98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22.45</v>
      </c>
      <c r="C41" s="7">
        <v>1.1200000000000001</v>
      </c>
      <c r="D41" s="7">
        <v>0.85</v>
      </c>
      <c r="E41" s="7">
        <v>0.84</v>
      </c>
    </row>
    <row r="42" spans="1:5" x14ac:dyDescent="0.2">
      <c r="A42" s="4" t="s">
        <v>48</v>
      </c>
      <c r="B42" s="8">
        <v>22.45</v>
      </c>
      <c r="C42" s="8">
        <v>1.1200000000000001</v>
      </c>
      <c r="D42" s="8">
        <v>0.85</v>
      </c>
      <c r="E42" s="8">
        <v>0.84</v>
      </c>
    </row>
    <row r="43" spans="1:5" x14ac:dyDescent="0.2">
      <c r="A43" s="4" t="s">
        <v>49</v>
      </c>
      <c r="B43" s="8">
        <v>2645.68</v>
      </c>
      <c r="C43" s="8">
        <v>132.28149999999999</v>
      </c>
      <c r="D43" s="8">
        <v>100.01</v>
      </c>
      <c r="E43" s="8">
        <v>99.19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0</v>
      </c>
      <c r="C51" s="7">
        <v>0</v>
      </c>
      <c r="D51" s="7">
        <v>0</v>
      </c>
      <c r="E51" s="7">
        <v>0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0</v>
      </c>
      <c r="C54" s="8">
        <v>0</v>
      </c>
      <c r="D54" s="8">
        <v>0</v>
      </c>
      <c r="E54" s="8">
        <v>0</v>
      </c>
    </row>
    <row r="55" spans="1:5" x14ac:dyDescent="0.2">
      <c r="A55" s="4" t="s">
        <v>61</v>
      </c>
      <c r="B55" s="8">
        <v>0</v>
      </c>
      <c r="C55" s="8">
        <v>0</v>
      </c>
      <c r="D55" s="8">
        <v>0</v>
      </c>
      <c r="E55" s="8">
        <v>0</v>
      </c>
    </row>
    <row r="56" spans="1:5" x14ac:dyDescent="0.2">
      <c r="A56" s="4" t="s">
        <v>62</v>
      </c>
      <c r="B56" s="8">
        <v>2645.68</v>
      </c>
      <c r="C56" s="8">
        <v>132.28149999999999</v>
      </c>
      <c r="D56" s="8">
        <v>100.01</v>
      </c>
      <c r="E56" s="8">
        <v>99.19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21.13</v>
      </c>
      <c r="C59" s="7">
        <v>1.0562499999999999</v>
      </c>
      <c r="D59" s="7">
        <v>0.8</v>
      </c>
      <c r="E59" s="7">
        <v>0.79</v>
      </c>
    </row>
    <row r="60" spans="1:5" x14ac:dyDescent="0.2">
      <c r="A60" s="4" t="s">
        <v>66</v>
      </c>
      <c r="B60" s="8">
        <v>21.13</v>
      </c>
      <c r="C60" s="8">
        <v>1.0562499999999999</v>
      </c>
      <c r="D60" s="8">
        <v>0.8</v>
      </c>
      <c r="E60" s="8">
        <v>0.79</v>
      </c>
    </row>
    <row r="61" spans="1:5" x14ac:dyDescent="0.2">
      <c r="A61" s="4" t="s">
        <v>67</v>
      </c>
      <c r="B61" s="8">
        <v>2666.81</v>
      </c>
      <c r="C61" s="8">
        <v>133.33775</v>
      </c>
      <c r="D61" s="8">
        <v>100.81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J36" sqref="J36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452</v>
      </c>
      <c r="B2" s="2"/>
      <c r="C2" s="2"/>
      <c r="D2" s="2"/>
      <c r="E2" s="2"/>
    </row>
    <row r="3" spans="1:5" x14ac:dyDescent="0.2">
      <c r="A3" s="1" t="s">
        <v>453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345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405</v>
      </c>
      <c r="C14" s="7">
        <v>18.409089999999999</v>
      </c>
      <c r="D14" s="7">
        <v>6.35</v>
      </c>
      <c r="E14" s="7">
        <v>6.16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3420</v>
      </c>
      <c r="C16" s="7">
        <v>155.45455000000001</v>
      </c>
      <c r="D16" s="7">
        <v>53.62</v>
      </c>
      <c r="E16" s="7">
        <v>52.04</v>
      </c>
    </row>
    <row r="17" spans="1:5" x14ac:dyDescent="0.2">
      <c r="A17" s="5" t="s">
        <v>23</v>
      </c>
      <c r="B17" s="7">
        <v>176</v>
      </c>
      <c r="C17" s="7">
        <v>8</v>
      </c>
      <c r="D17" s="7">
        <v>2.76</v>
      </c>
      <c r="E17" s="7">
        <v>2.68</v>
      </c>
    </row>
    <row r="18" spans="1:5" x14ac:dyDescent="0.2">
      <c r="A18" s="5" t="s">
        <v>24</v>
      </c>
      <c r="B18" s="7">
        <v>600</v>
      </c>
      <c r="C18" s="7">
        <v>27.272729999999999</v>
      </c>
      <c r="D18" s="7">
        <v>9.41</v>
      </c>
      <c r="E18" s="7">
        <v>9.1300000000000008</v>
      </c>
    </row>
    <row r="19" spans="1:5" x14ac:dyDescent="0.2">
      <c r="A19" s="5" t="s">
        <v>25</v>
      </c>
      <c r="B19" s="7">
        <v>1320</v>
      </c>
      <c r="C19" s="7">
        <v>60</v>
      </c>
      <c r="D19" s="7">
        <v>20.7</v>
      </c>
      <c r="E19" s="7">
        <v>20.079999999999998</v>
      </c>
    </row>
    <row r="20" spans="1:5" x14ac:dyDescent="0.2">
      <c r="A20" s="5" t="s">
        <v>26</v>
      </c>
      <c r="B20" s="7">
        <v>24</v>
      </c>
      <c r="C20" s="7">
        <v>1.09091</v>
      </c>
      <c r="D20" s="7">
        <v>0.38</v>
      </c>
      <c r="E20" s="7">
        <v>0.37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5945</v>
      </c>
      <c r="C27" s="8">
        <v>270.22728000000001</v>
      </c>
      <c r="D27" s="8">
        <v>93.22</v>
      </c>
      <c r="E27" s="8">
        <v>90.46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178.35</v>
      </c>
      <c r="C30" s="7">
        <v>8.1068200000000008</v>
      </c>
      <c r="D30" s="7">
        <v>2.8</v>
      </c>
      <c r="E30" s="7">
        <v>2.71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155.83000000000001</v>
      </c>
      <c r="C38" s="7">
        <v>7.0831799999999996</v>
      </c>
      <c r="D38" s="7">
        <v>2.44</v>
      </c>
      <c r="E38" s="7">
        <v>2.37</v>
      </c>
    </row>
    <row r="39" spans="1:5" x14ac:dyDescent="0.2">
      <c r="A39" s="4" t="s">
        <v>45</v>
      </c>
      <c r="B39" s="8">
        <v>334.18</v>
      </c>
      <c r="C39" s="8">
        <v>15.19</v>
      </c>
      <c r="D39" s="8">
        <v>5.24</v>
      </c>
      <c r="E39" s="8">
        <v>5.08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98.84</v>
      </c>
      <c r="C41" s="7">
        <v>4.49</v>
      </c>
      <c r="D41" s="7">
        <v>1.55</v>
      </c>
      <c r="E41" s="7">
        <v>1.5</v>
      </c>
    </row>
    <row r="42" spans="1:5" x14ac:dyDescent="0.2">
      <c r="A42" s="4" t="s">
        <v>48</v>
      </c>
      <c r="B42" s="8">
        <v>98.84</v>
      </c>
      <c r="C42" s="8">
        <v>4.49</v>
      </c>
      <c r="D42" s="8">
        <v>1.55</v>
      </c>
      <c r="E42" s="8">
        <v>1.5</v>
      </c>
    </row>
    <row r="43" spans="1:5" x14ac:dyDescent="0.2">
      <c r="A43" s="4" t="s">
        <v>49</v>
      </c>
      <c r="B43" s="8">
        <v>6378.02</v>
      </c>
      <c r="C43" s="8">
        <v>289.90728000000001</v>
      </c>
      <c r="D43" s="8">
        <v>100.01</v>
      </c>
      <c r="E43" s="8">
        <v>97.04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80.239999999999995</v>
      </c>
      <c r="C51" s="7">
        <v>3.6472000000000002</v>
      </c>
      <c r="D51" s="7">
        <v>1.26</v>
      </c>
      <c r="E51" s="7">
        <v>1.22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80.239999999999995</v>
      </c>
      <c r="C54" s="8">
        <v>3.6472000000000002</v>
      </c>
      <c r="D54" s="8">
        <v>1.26</v>
      </c>
      <c r="E54" s="8">
        <v>1.22</v>
      </c>
    </row>
    <row r="55" spans="1:5" x14ac:dyDescent="0.2">
      <c r="A55" s="4" t="s">
        <v>61</v>
      </c>
      <c r="B55" s="8">
        <v>80.239999999999995</v>
      </c>
      <c r="C55" s="8">
        <v>3.6472000000000002</v>
      </c>
      <c r="D55" s="8">
        <v>1.26</v>
      </c>
      <c r="E55" s="8">
        <v>1.22</v>
      </c>
    </row>
    <row r="56" spans="1:5" x14ac:dyDescent="0.2">
      <c r="A56" s="4" t="s">
        <v>62</v>
      </c>
      <c r="B56" s="8">
        <v>6458.26</v>
      </c>
      <c r="C56" s="8">
        <v>293.55448000000001</v>
      </c>
      <c r="D56" s="8">
        <v>101.27</v>
      </c>
      <c r="E56" s="8">
        <v>98.26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114.08</v>
      </c>
      <c r="C59" s="7">
        <v>5.1852299999999998</v>
      </c>
      <c r="D59" s="7">
        <v>1.79</v>
      </c>
      <c r="E59" s="7">
        <v>1.74</v>
      </c>
    </row>
    <row r="60" spans="1:5" x14ac:dyDescent="0.2">
      <c r="A60" s="4" t="s">
        <v>66</v>
      </c>
      <c r="B60" s="8">
        <v>114.08</v>
      </c>
      <c r="C60" s="8">
        <v>5.1852299999999998</v>
      </c>
      <c r="D60" s="8">
        <v>1.79</v>
      </c>
      <c r="E60" s="8">
        <v>1.74</v>
      </c>
    </row>
    <row r="61" spans="1:5" x14ac:dyDescent="0.2">
      <c r="A61" s="4" t="s">
        <v>67</v>
      </c>
      <c r="B61" s="8">
        <v>6572.34</v>
      </c>
      <c r="C61" s="8">
        <v>298.73971</v>
      </c>
      <c r="D61" s="8">
        <v>103.06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454</v>
      </c>
      <c r="B2" s="2"/>
      <c r="C2" s="2"/>
      <c r="D2" s="2"/>
      <c r="E2" s="2"/>
    </row>
    <row r="3" spans="1:5" x14ac:dyDescent="0.2">
      <c r="A3" s="1" t="s">
        <v>455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456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2650</v>
      </c>
      <c r="C16" s="7">
        <v>220.83333999999999</v>
      </c>
      <c r="D16" s="7">
        <v>82.39</v>
      </c>
      <c r="E16" s="7">
        <v>50.55</v>
      </c>
    </row>
    <row r="17" spans="1:5" x14ac:dyDescent="0.2">
      <c r="A17" s="5" t="s">
        <v>23</v>
      </c>
      <c r="B17" s="7">
        <v>209</v>
      </c>
      <c r="C17" s="7">
        <v>17.416679999999999</v>
      </c>
      <c r="D17" s="7">
        <v>6.5</v>
      </c>
      <c r="E17" s="7">
        <v>3.99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2859</v>
      </c>
      <c r="C27" s="8">
        <v>238.25002000000001</v>
      </c>
      <c r="D27" s="8">
        <v>88.89</v>
      </c>
      <c r="E27" s="8">
        <v>54.54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85.77</v>
      </c>
      <c r="C30" s="7">
        <v>7.1475</v>
      </c>
      <c r="D30" s="7">
        <v>2.67</v>
      </c>
      <c r="E30" s="7">
        <v>1.64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180</v>
      </c>
      <c r="C38" s="7">
        <v>15</v>
      </c>
      <c r="D38" s="7">
        <v>5.6</v>
      </c>
      <c r="E38" s="7">
        <v>3.43</v>
      </c>
    </row>
    <row r="39" spans="1:5" x14ac:dyDescent="0.2">
      <c r="A39" s="4" t="s">
        <v>45</v>
      </c>
      <c r="B39" s="8">
        <v>265.77</v>
      </c>
      <c r="C39" s="8">
        <v>22.147500000000001</v>
      </c>
      <c r="D39" s="8">
        <v>8.27</v>
      </c>
      <c r="E39" s="8">
        <v>5.07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91.71</v>
      </c>
      <c r="C41" s="7">
        <v>7.65</v>
      </c>
      <c r="D41" s="7">
        <v>2.85</v>
      </c>
      <c r="E41" s="7">
        <v>1.75</v>
      </c>
    </row>
    <row r="42" spans="1:5" x14ac:dyDescent="0.2">
      <c r="A42" s="4" t="s">
        <v>48</v>
      </c>
      <c r="B42" s="8">
        <v>91.71</v>
      </c>
      <c r="C42" s="8">
        <v>7.65</v>
      </c>
      <c r="D42" s="8">
        <v>2.85</v>
      </c>
      <c r="E42" s="8">
        <v>1.75</v>
      </c>
    </row>
    <row r="43" spans="1:5" x14ac:dyDescent="0.2">
      <c r="A43" s="4" t="s">
        <v>49</v>
      </c>
      <c r="B43" s="8">
        <v>3216.48</v>
      </c>
      <c r="C43" s="8">
        <v>268.04752000000002</v>
      </c>
      <c r="D43" s="8">
        <v>100.01</v>
      </c>
      <c r="E43" s="8">
        <v>61.36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1250</v>
      </c>
      <c r="C45" s="7">
        <v>104.16667</v>
      </c>
      <c r="D45" s="7">
        <v>38.86</v>
      </c>
      <c r="E45" s="7">
        <v>23.85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1250</v>
      </c>
      <c r="C48" s="8">
        <v>104.16667</v>
      </c>
      <c r="D48" s="8">
        <v>38.86</v>
      </c>
      <c r="E48" s="8">
        <v>23.85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560</v>
      </c>
      <c r="C50" s="7">
        <v>46.666670000000003</v>
      </c>
      <c r="D50" s="7">
        <v>17.41</v>
      </c>
      <c r="E50" s="7">
        <v>10.68</v>
      </c>
    </row>
    <row r="51" spans="1:5" x14ac:dyDescent="0.2">
      <c r="A51" s="5" t="s">
        <v>57</v>
      </c>
      <c r="B51" s="7">
        <v>95.28</v>
      </c>
      <c r="C51" s="7">
        <v>7.9402600000000003</v>
      </c>
      <c r="D51" s="7">
        <v>2.96</v>
      </c>
      <c r="E51" s="7">
        <v>1.82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100</v>
      </c>
      <c r="C53" s="7">
        <v>8.3333300000000001</v>
      </c>
      <c r="D53" s="7">
        <v>3.11</v>
      </c>
      <c r="E53" s="7">
        <v>1.91</v>
      </c>
    </row>
    <row r="54" spans="1:5" x14ac:dyDescent="0.2">
      <c r="A54" s="4" t="s">
        <v>60</v>
      </c>
      <c r="B54" s="8">
        <v>755.28</v>
      </c>
      <c r="C54" s="8">
        <v>62.940260000000002</v>
      </c>
      <c r="D54" s="8">
        <v>23.48</v>
      </c>
      <c r="E54" s="8">
        <v>14.41</v>
      </c>
    </row>
    <row r="55" spans="1:5" x14ac:dyDescent="0.2">
      <c r="A55" s="4" t="s">
        <v>61</v>
      </c>
      <c r="B55" s="8">
        <v>2005.28</v>
      </c>
      <c r="C55" s="8">
        <v>167.10693000000001</v>
      </c>
      <c r="D55" s="8">
        <v>62.34</v>
      </c>
      <c r="E55" s="8">
        <v>38.26</v>
      </c>
    </row>
    <row r="56" spans="1:5" x14ac:dyDescent="0.2">
      <c r="A56" s="4" t="s">
        <v>62</v>
      </c>
      <c r="B56" s="8">
        <v>5221.76</v>
      </c>
      <c r="C56" s="8">
        <v>435.15445</v>
      </c>
      <c r="D56" s="8">
        <v>162.35</v>
      </c>
      <c r="E56" s="8">
        <v>99.62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20.28</v>
      </c>
      <c r="C59" s="7">
        <v>1.69</v>
      </c>
      <c r="D59" s="7">
        <v>0.63</v>
      </c>
      <c r="E59" s="7">
        <v>0.39</v>
      </c>
    </row>
    <row r="60" spans="1:5" x14ac:dyDescent="0.2">
      <c r="A60" s="4" t="s">
        <v>66</v>
      </c>
      <c r="B60" s="8">
        <v>20.28</v>
      </c>
      <c r="C60" s="8">
        <v>1.69</v>
      </c>
      <c r="D60" s="8">
        <v>0.63</v>
      </c>
      <c r="E60" s="8">
        <v>0.39</v>
      </c>
    </row>
    <row r="61" spans="1:5" x14ac:dyDescent="0.2">
      <c r="A61" s="4" t="s">
        <v>67</v>
      </c>
      <c r="B61" s="8">
        <v>5242.04</v>
      </c>
      <c r="C61" s="8">
        <v>436.84444999999999</v>
      </c>
      <c r="D61" s="8">
        <v>162.97999999999999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103</v>
      </c>
      <c r="B2" s="2"/>
      <c r="C2" s="2"/>
      <c r="D2" s="2"/>
      <c r="E2" s="2"/>
    </row>
    <row r="3" spans="1:5" x14ac:dyDescent="0.2">
      <c r="A3" s="1" t="s">
        <v>104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105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106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412.5</v>
      </c>
      <c r="C14" s="7">
        <v>2.75</v>
      </c>
      <c r="D14" s="7">
        <v>9.51</v>
      </c>
      <c r="E14" s="7">
        <v>8.34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825</v>
      </c>
      <c r="C16" s="7">
        <v>5.5</v>
      </c>
      <c r="D16" s="7">
        <v>19.02</v>
      </c>
      <c r="E16" s="7">
        <v>16.68</v>
      </c>
    </row>
    <row r="17" spans="1:5" x14ac:dyDescent="0.2">
      <c r="A17" s="5" t="s">
        <v>23</v>
      </c>
      <c r="B17" s="7">
        <v>44</v>
      </c>
      <c r="C17" s="7">
        <v>0.29332999999999998</v>
      </c>
      <c r="D17" s="7">
        <v>1.01</v>
      </c>
      <c r="E17" s="7">
        <v>0.89</v>
      </c>
    </row>
    <row r="18" spans="1:5" x14ac:dyDescent="0.2">
      <c r="A18" s="5" t="s">
        <v>24</v>
      </c>
      <c r="B18" s="7">
        <v>384</v>
      </c>
      <c r="C18" s="7">
        <v>2.56</v>
      </c>
      <c r="D18" s="7">
        <v>8.85</v>
      </c>
      <c r="E18" s="7">
        <v>7.76</v>
      </c>
    </row>
    <row r="19" spans="1:5" x14ac:dyDescent="0.2">
      <c r="A19" s="5" t="s">
        <v>25</v>
      </c>
      <c r="B19" s="7">
        <v>1085</v>
      </c>
      <c r="C19" s="7">
        <v>7.2333299999999996</v>
      </c>
      <c r="D19" s="7">
        <v>25.02</v>
      </c>
      <c r="E19" s="7">
        <v>21.93</v>
      </c>
    </row>
    <row r="20" spans="1:5" x14ac:dyDescent="0.2">
      <c r="A20" s="5" t="s">
        <v>26</v>
      </c>
      <c r="B20" s="7">
        <v>553.5</v>
      </c>
      <c r="C20" s="7">
        <v>3.6899899999999999</v>
      </c>
      <c r="D20" s="7">
        <v>12.76</v>
      </c>
      <c r="E20" s="7">
        <v>11.19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722.5</v>
      </c>
      <c r="C26" s="7">
        <v>4.8166700000000002</v>
      </c>
      <c r="D26" s="7">
        <v>16.66</v>
      </c>
      <c r="E26" s="7">
        <v>14.6</v>
      </c>
    </row>
    <row r="27" spans="1:5" x14ac:dyDescent="0.2">
      <c r="A27" s="4" t="s">
        <v>33</v>
      </c>
      <c r="B27" s="8">
        <v>4026.5</v>
      </c>
      <c r="C27" s="8">
        <v>26.843319999999999</v>
      </c>
      <c r="D27" s="8">
        <v>92.83</v>
      </c>
      <c r="E27" s="8">
        <v>81.39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120.8</v>
      </c>
      <c r="C30" s="7">
        <v>0.80532999999999999</v>
      </c>
      <c r="D30" s="7">
        <v>2.79</v>
      </c>
      <c r="E30" s="7">
        <v>2.44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158.83000000000001</v>
      </c>
      <c r="C38" s="7">
        <v>1.05887</v>
      </c>
      <c r="D38" s="7">
        <v>3.66</v>
      </c>
      <c r="E38" s="7">
        <v>3.21</v>
      </c>
    </row>
    <row r="39" spans="1:5" x14ac:dyDescent="0.2">
      <c r="A39" s="4" t="s">
        <v>45</v>
      </c>
      <c r="B39" s="8">
        <v>279.63</v>
      </c>
      <c r="C39" s="8">
        <v>1.8642000000000001</v>
      </c>
      <c r="D39" s="8">
        <v>6.45</v>
      </c>
      <c r="E39" s="8">
        <v>5.65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30.92</v>
      </c>
      <c r="C41" s="7">
        <v>0.21</v>
      </c>
      <c r="D41" s="7">
        <v>0.71</v>
      </c>
      <c r="E41" s="7">
        <v>0.63</v>
      </c>
    </row>
    <row r="42" spans="1:5" x14ac:dyDescent="0.2">
      <c r="A42" s="4" t="s">
        <v>48</v>
      </c>
      <c r="B42" s="8">
        <v>30.92</v>
      </c>
      <c r="C42" s="8">
        <v>0.21</v>
      </c>
      <c r="D42" s="8">
        <v>0.71</v>
      </c>
      <c r="E42" s="8">
        <v>0.63</v>
      </c>
    </row>
    <row r="43" spans="1:5" x14ac:dyDescent="0.2">
      <c r="A43" s="4" t="s">
        <v>49</v>
      </c>
      <c r="B43" s="8">
        <v>4337.05</v>
      </c>
      <c r="C43" s="8">
        <v>28.91752</v>
      </c>
      <c r="D43" s="8">
        <v>99.99</v>
      </c>
      <c r="E43" s="8">
        <v>87.67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167.5</v>
      </c>
      <c r="C45" s="7">
        <v>1.1166700000000001</v>
      </c>
      <c r="D45" s="7">
        <v>3.86</v>
      </c>
      <c r="E45" s="7">
        <v>3.39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167.5</v>
      </c>
      <c r="C48" s="8">
        <v>1.1166700000000001</v>
      </c>
      <c r="D48" s="8">
        <v>3.86</v>
      </c>
      <c r="E48" s="8">
        <v>3.39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20.059999999999999</v>
      </c>
      <c r="C51" s="7">
        <v>0.13372999999999999</v>
      </c>
      <c r="D51" s="7">
        <v>0.46</v>
      </c>
      <c r="E51" s="7">
        <v>0.41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20.059999999999999</v>
      </c>
      <c r="C54" s="8">
        <v>0.13372999999999999</v>
      </c>
      <c r="D54" s="8">
        <v>0.46</v>
      </c>
      <c r="E54" s="8">
        <v>0.41</v>
      </c>
    </row>
    <row r="55" spans="1:5" x14ac:dyDescent="0.2">
      <c r="A55" s="4" t="s">
        <v>61</v>
      </c>
      <c r="B55" s="8">
        <v>187.56</v>
      </c>
      <c r="C55" s="8">
        <v>1.2504</v>
      </c>
      <c r="D55" s="8">
        <v>4.32</v>
      </c>
      <c r="E55" s="8">
        <v>3.8</v>
      </c>
    </row>
    <row r="56" spans="1:5" x14ac:dyDescent="0.2">
      <c r="A56" s="4" t="s">
        <v>62</v>
      </c>
      <c r="B56" s="8">
        <v>4524.6100000000006</v>
      </c>
      <c r="C56" s="8">
        <v>30.167919999999999</v>
      </c>
      <c r="D56" s="8">
        <v>104.31</v>
      </c>
      <c r="E56" s="8">
        <v>91.47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422.5</v>
      </c>
      <c r="C59" s="7">
        <v>2.8166699999999998</v>
      </c>
      <c r="D59" s="7">
        <v>9.74</v>
      </c>
      <c r="E59" s="7">
        <v>8.5399999999999991</v>
      </c>
    </row>
    <row r="60" spans="1:5" x14ac:dyDescent="0.2">
      <c r="A60" s="4" t="s">
        <v>66</v>
      </c>
      <c r="B60" s="8">
        <v>422.5</v>
      </c>
      <c r="C60" s="8">
        <v>2.8166699999999998</v>
      </c>
      <c r="D60" s="8">
        <v>9.74</v>
      </c>
      <c r="E60" s="8">
        <v>8.5399999999999991</v>
      </c>
    </row>
    <row r="61" spans="1:5" x14ac:dyDescent="0.2">
      <c r="A61" s="4" t="s">
        <v>67</v>
      </c>
      <c r="B61" s="8">
        <v>4947.1100000000006</v>
      </c>
      <c r="C61" s="8">
        <v>32.984589999999997</v>
      </c>
      <c r="D61" s="8">
        <v>114.05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457</v>
      </c>
      <c r="B2" s="2"/>
      <c r="C2" s="2"/>
      <c r="D2" s="2"/>
      <c r="E2" s="2"/>
    </row>
    <row r="3" spans="1:5" x14ac:dyDescent="0.2">
      <c r="A3" s="1" t="s">
        <v>458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393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732.86</v>
      </c>
      <c r="C12" s="7">
        <v>36.643000000000001</v>
      </c>
      <c r="D12" s="7">
        <v>15.26</v>
      </c>
      <c r="E12" s="7">
        <v>10.53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1439</v>
      </c>
      <c r="C16" s="7">
        <v>71.95</v>
      </c>
      <c r="D16" s="7">
        <v>29.97</v>
      </c>
      <c r="E16" s="7">
        <v>20.67</v>
      </c>
    </row>
    <row r="17" spans="1:5" x14ac:dyDescent="0.2">
      <c r="A17" s="5" t="s">
        <v>23</v>
      </c>
      <c r="B17" s="7">
        <v>143</v>
      </c>
      <c r="C17" s="7">
        <v>7.15</v>
      </c>
      <c r="D17" s="7">
        <v>2.98</v>
      </c>
      <c r="E17" s="7">
        <v>2.0499999999999998</v>
      </c>
    </row>
    <row r="18" spans="1:5" x14ac:dyDescent="0.2">
      <c r="A18" s="5" t="s">
        <v>24</v>
      </c>
      <c r="B18" s="7">
        <v>200</v>
      </c>
      <c r="C18" s="7">
        <v>10</v>
      </c>
      <c r="D18" s="7">
        <v>4.16</v>
      </c>
      <c r="E18" s="7">
        <v>2.87</v>
      </c>
    </row>
    <row r="19" spans="1:5" x14ac:dyDescent="0.2">
      <c r="A19" s="5" t="s">
        <v>25</v>
      </c>
      <c r="B19" s="7">
        <v>665</v>
      </c>
      <c r="C19" s="7">
        <v>33.25</v>
      </c>
      <c r="D19" s="7">
        <v>13.85</v>
      </c>
      <c r="E19" s="7">
        <v>9.5500000000000007</v>
      </c>
    </row>
    <row r="20" spans="1:5" x14ac:dyDescent="0.2">
      <c r="A20" s="5" t="s">
        <v>26</v>
      </c>
      <c r="B20" s="7">
        <v>420.35</v>
      </c>
      <c r="C20" s="7">
        <v>21.017499999999998</v>
      </c>
      <c r="D20" s="7">
        <v>8.75</v>
      </c>
      <c r="E20" s="7">
        <v>6.04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3600.21</v>
      </c>
      <c r="C27" s="8">
        <v>180.01050000000001</v>
      </c>
      <c r="D27" s="8">
        <v>74.97</v>
      </c>
      <c r="E27" s="8">
        <v>51.71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760</v>
      </c>
      <c r="C29" s="7">
        <v>38</v>
      </c>
      <c r="D29" s="7">
        <v>15.83</v>
      </c>
      <c r="E29" s="7">
        <v>10.92</v>
      </c>
    </row>
    <row r="30" spans="1:5" x14ac:dyDescent="0.2">
      <c r="A30" s="5" t="s">
        <v>36</v>
      </c>
      <c r="B30" s="7">
        <v>108.01</v>
      </c>
      <c r="C30" s="7">
        <v>5.4005000000000001</v>
      </c>
      <c r="D30" s="7">
        <v>2.25</v>
      </c>
      <c r="E30" s="7">
        <v>1.55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46.8</v>
      </c>
      <c r="C33" s="7">
        <v>2.34</v>
      </c>
      <c r="D33" s="7">
        <v>0.97</v>
      </c>
      <c r="E33" s="7">
        <v>0.67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72</v>
      </c>
      <c r="C35" s="7">
        <v>3.6</v>
      </c>
      <c r="D35" s="7">
        <v>1.5</v>
      </c>
      <c r="E35" s="7">
        <v>1.03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132.77000000000001</v>
      </c>
      <c r="C38" s="7">
        <v>6.6384999999999996</v>
      </c>
      <c r="D38" s="7">
        <v>2.76</v>
      </c>
      <c r="E38" s="7">
        <v>1.91</v>
      </c>
    </row>
    <row r="39" spans="1:5" x14ac:dyDescent="0.2">
      <c r="A39" s="4" t="s">
        <v>45</v>
      </c>
      <c r="B39" s="8">
        <v>1119.58</v>
      </c>
      <c r="C39" s="8">
        <v>55.978999999999999</v>
      </c>
      <c r="D39" s="8">
        <v>23.31</v>
      </c>
      <c r="E39" s="8">
        <v>16.079999999999998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82.4</v>
      </c>
      <c r="C41" s="7">
        <v>4.12</v>
      </c>
      <c r="D41" s="7">
        <v>1.72</v>
      </c>
      <c r="E41" s="7">
        <v>1.18</v>
      </c>
    </row>
    <row r="42" spans="1:5" x14ac:dyDescent="0.2">
      <c r="A42" s="4" t="s">
        <v>48</v>
      </c>
      <c r="B42" s="8">
        <v>82.4</v>
      </c>
      <c r="C42" s="8">
        <v>4.12</v>
      </c>
      <c r="D42" s="8">
        <v>1.72</v>
      </c>
      <c r="E42" s="8">
        <v>1.18</v>
      </c>
    </row>
    <row r="43" spans="1:5" x14ac:dyDescent="0.2">
      <c r="A43" s="4" t="s">
        <v>49</v>
      </c>
      <c r="B43" s="8">
        <v>4802.1899999999996</v>
      </c>
      <c r="C43" s="8">
        <v>240.1095</v>
      </c>
      <c r="D43" s="8">
        <v>100</v>
      </c>
      <c r="E43" s="8">
        <v>68.97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32.81</v>
      </c>
      <c r="C45" s="7">
        <v>1.6406700000000001</v>
      </c>
      <c r="D45" s="7">
        <v>0.68</v>
      </c>
      <c r="E45" s="7">
        <v>0.47</v>
      </c>
    </row>
    <row r="46" spans="1:5" x14ac:dyDescent="0.2">
      <c r="A46" s="5" t="s">
        <v>52</v>
      </c>
      <c r="B46" s="7">
        <v>176.12</v>
      </c>
      <c r="C46" s="7">
        <v>8.8058700000000005</v>
      </c>
      <c r="D46" s="7">
        <v>3.67</v>
      </c>
      <c r="E46" s="7">
        <v>2.5299999999999998</v>
      </c>
    </row>
    <row r="47" spans="1:5" x14ac:dyDescent="0.2">
      <c r="A47" s="5" t="s">
        <v>53</v>
      </c>
      <c r="B47" s="7">
        <v>132.38999999999999</v>
      </c>
      <c r="C47" s="7">
        <v>6.6197299999999997</v>
      </c>
      <c r="D47" s="7">
        <v>2.76</v>
      </c>
      <c r="E47" s="7">
        <v>1.9</v>
      </c>
    </row>
    <row r="48" spans="1:5" x14ac:dyDescent="0.2">
      <c r="A48" s="4" t="s">
        <v>54</v>
      </c>
      <c r="B48" s="8">
        <v>341.32</v>
      </c>
      <c r="C48" s="8">
        <v>17.066269999999999</v>
      </c>
      <c r="D48" s="8">
        <v>7.11</v>
      </c>
      <c r="E48" s="8">
        <v>4.9000000000000004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287.5</v>
      </c>
      <c r="C50" s="7">
        <v>14.375</v>
      </c>
      <c r="D50" s="7">
        <v>5.99</v>
      </c>
      <c r="E50" s="7">
        <v>4.13</v>
      </c>
    </row>
    <row r="51" spans="1:5" x14ac:dyDescent="0.2">
      <c r="A51" s="5" t="s">
        <v>57</v>
      </c>
      <c r="B51" s="7">
        <v>65.19</v>
      </c>
      <c r="C51" s="7">
        <v>3.25969</v>
      </c>
      <c r="D51" s="7">
        <v>1.36</v>
      </c>
      <c r="E51" s="7">
        <v>0.94</v>
      </c>
    </row>
    <row r="52" spans="1:5" x14ac:dyDescent="0.2">
      <c r="A52" s="5" t="s">
        <v>58</v>
      </c>
      <c r="B52" s="7">
        <v>21.64</v>
      </c>
      <c r="C52" s="7">
        <v>1.0820000000000001</v>
      </c>
      <c r="D52" s="7">
        <v>0.45</v>
      </c>
      <c r="E52" s="7">
        <v>0.31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374.33</v>
      </c>
      <c r="C54" s="8">
        <v>18.71669</v>
      </c>
      <c r="D54" s="8">
        <v>7.8</v>
      </c>
      <c r="E54" s="8">
        <v>5.38</v>
      </c>
    </row>
    <row r="55" spans="1:5" x14ac:dyDescent="0.2">
      <c r="A55" s="4" t="s">
        <v>61</v>
      </c>
      <c r="B55" s="8">
        <v>715.65</v>
      </c>
      <c r="C55" s="8">
        <v>35.782960000000003</v>
      </c>
      <c r="D55" s="8">
        <v>14.91</v>
      </c>
      <c r="E55" s="8">
        <v>10.28</v>
      </c>
    </row>
    <row r="56" spans="1:5" x14ac:dyDescent="0.2">
      <c r="A56" s="4" t="s">
        <v>62</v>
      </c>
      <c r="B56" s="8">
        <v>5517.8399999999992</v>
      </c>
      <c r="C56" s="8">
        <v>275.89246000000003</v>
      </c>
      <c r="D56" s="8">
        <v>114.91</v>
      </c>
      <c r="E56" s="8">
        <v>79.25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48.76</v>
      </c>
      <c r="C58" s="7">
        <v>2.4380999999999999</v>
      </c>
      <c r="D58" s="7">
        <v>1.02</v>
      </c>
      <c r="E58" s="7">
        <v>0.7</v>
      </c>
    </row>
    <row r="59" spans="1:5" x14ac:dyDescent="0.2">
      <c r="A59" s="5" t="s">
        <v>65</v>
      </c>
      <c r="B59" s="7">
        <v>1394.25</v>
      </c>
      <c r="C59" s="7">
        <v>69.712500000000006</v>
      </c>
      <c r="D59" s="7">
        <v>29.03</v>
      </c>
      <c r="E59" s="7">
        <v>20.03</v>
      </c>
    </row>
    <row r="60" spans="1:5" x14ac:dyDescent="0.2">
      <c r="A60" s="4" t="s">
        <v>66</v>
      </c>
      <c r="B60" s="8">
        <v>1443.01</v>
      </c>
      <c r="C60" s="8">
        <v>72.150599999999997</v>
      </c>
      <c r="D60" s="8">
        <v>30.05</v>
      </c>
      <c r="E60" s="8">
        <v>20.73</v>
      </c>
    </row>
    <row r="61" spans="1:5" x14ac:dyDescent="0.2">
      <c r="A61" s="4" t="s">
        <v>67</v>
      </c>
      <c r="B61" s="8">
        <v>6960.8499999999995</v>
      </c>
      <c r="C61" s="8">
        <v>348.04306000000003</v>
      </c>
      <c r="D61" s="8">
        <v>144.96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457</v>
      </c>
      <c r="B2" s="2"/>
      <c r="C2" s="2"/>
      <c r="D2" s="2"/>
      <c r="E2" s="2"/>
    </row>
    <row r="3" spans="1:5" x14ac:dyDescent="0.2">
      <c r="A3" s="1" t="s">
        <v>459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460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470.84</v>
      </c>
      <c r="C12" s="7">
        <v>25.898790000000002</v>
      </c>
      <c r="D12" s="7">
        <v>9.5399999999999991</v>
      </c>
      <c r="E12" s="7">
        <v>7.13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2093.66</v>
      </c>
      <c r="C16" s="7">
        <v>115.16280999999999</v>
      </c>
      <c r="D16" s="7">
        <v>42.44</v>
      </c>
      <c r="E16" s="7">
        <v>31.7</v>
      </c>
    </row>
    <row r="17" spans="1:5" x14ac:dyDescent="0.2">
      <c r="A17" s="5" t="s">
        <v>23</v>
      </c>
      <c r="B17" s="7">
        <v>187</v>
      </c>
      <c r="C17" s="7">
        <v>10.28604</v>
      </c>
      <c r="D17" s="7">
        <v>3.79</v>
      </c>
      <c r="E17" s="7">
        <v>2.83</v>
      </c>
    </row>
    <row r="18" spans="1:5" x14ac:dyDescent="0.2">
      <c r="A18" s="5" t="s">
        <v>24</v>
      </c>
      <c r="B18" s="7">
        <v>285.14</v>
      </c>
      <c r="C18" s="7">
        <v>15.68427</v>
      </c>
      <c r="D18" s="7">
        <v>5.78</v>
      </c>
      <c r="E18" s="7">
        <v>4.32</v>
      </c>
    </row>
    <row r="19" spans="1:5" x14ac:dyDescent="0.2">
      <c r="A19" s="5" t="s">
        <v>25</v>
      </c>
      <c r="B19" s="7">
        <v>549.02</v>
      </c>
      <c r="C19" s="7">
        <v>30.199120000000001</v>
      </c>
      <c r="D19" s="7">
        <v>11.13</v>
      </c>
      <c r="E19" s="7">
        <v>8.31</v>
      </c>
    </row>
    <row r="20" spans="1:5" x14ac:dyDescent="0.2">
      <c r="A20" s="5" t="s">
        <v>26</v>
      </c>
      <c r="B20" s="7">
        <v>146.99</v>
      </c>
      <c r="C20" s="7">
        <v>8.0852599999999999</v>
      </c>
      <c r="D20" s="7">
        <v>2.98</v>
      </c>
      <c r="E20" s="7">
        <v>2.23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2.46</v>
      </c>
      <c r="C24" s="7">
        <v>0.13531000000000001</v>
      </c>
      <c r="D24" s="7">
        <v>0.05</v>
      </c>
      <c r="E24" s="7">
        <v>0.04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147.47</v>
      </c>
      <c r="C26" s="7">
        <v>8.1116600000000005</v>
      </c>
      <c r="D26" s="7">
        <v>2.99</v>
      </c>
      <c r="E26" s="7">
        <v>2.23</v>
      </c>
    </row>
    <row r="27" spans="1:5" x14ac:dyDescent="0.2">
      <c r="A27" s="4" t="s">
        <v>33</v>
      </c>
      <c r="B27" s="8">
        <v>3882.58</v>
      </c>
      <c r="C27" s="8">
        <v>213.56326000000001</v>
      </c>
      <c r="D27" s="8">
        <v>78.7</v>
      </c>
      <c r="E27" s="8">
        <v>58.79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581.82000000000005</v>
      </c>
      <c r="C29" s="7">
        <v>32.003300000000003</v>
      </c>
      <c r="D29" s="7">
        <v>11.79</v>
      </c>
      <c r="E29" s="7">
        <v>8.81</v>
      </c>
    </row>
    <row r="30" spans="1:5" x14ac:dyDescent="0.2">
      <c r="A30" s="5" t="s">
        <v>36</v>
      </c>
      <c r="B30" s="7">
        <v>116.48</v>
      </c>
      <c r="C30" s="7">
        <v>6.4070400000000003</v>
      </c>
      <c r="D30" s="7">
        <v>2.36</v>
      </c>
      <c r="E30" s="7">
        <v>1.76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77.650000000000006</v>
      </c>
      <c r="C35" s="7">
        <v>4.2711800000000002</v>
      </c>
      <c r="D35" s="7">
        <v>1.57</v>
      </c>
      <c r="E35" s="7">
        <v>1.18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199.49</v>
      </c>
      <c r="C38" s="7">
        <v>10.973050000000001</v>
      </c>
      <c r="D38" s="7">
        <v>4.04</v>
      </c>
      <c r="E38" s="7">
        <v>3.02</v>
      </c>
    </row>
    <row r="39" spans="1:5" x14ac:dyDescent="0.2">
      <c r="A39" s="4" t="s">
        <v>45</v>
      </c>
      <c r="B39" s="8">
        <v>975.44</v>
      </c>
      <c r="C39" s="8">
        <v>53.65457</v>
      </c>
      <c r="D39" s="8">
        <v>19.760000000000002</v>
      </c>
      <c r="E39" s="8">
        <v>14.77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75.56</v>
      </c>
      <c r="C41" s="7">
        <v>4.16</v>
      </c>
      <c r="D41" s="7">
        <v>1.53</v>
      </c>
      <c r="E41" s="7">
        <v>1.1399999999999999</v>
      </c>
    </row>
    <row r="42" spans="1:5" x14ac:dyDescent="0.2">
      <c r="A42" s="4" t="s">
        <v>48</v>
      </c>
      <c r="B42" s="8">
        <v>75.56</v>
      </c>
      <c r="C42" s="8">
        <v>4.16</v>
      </c>
      <c r="D42" s="8">
        <v>1.53</v>
      </c>
      <c r="E42" s="8">
        <v>1.1399999999999999</v>
      </c>
    </row>
    <row r="43" spans="1:5" x14ac:dyDescent="0.2">
      <c r="A43" s="4" t="s">
        <v>49</v>
      </c>
      <c r="B43" s="8">
        <v>4933.5800000000008</v>
      </c>
      <c r="C43" s="8">
        <v>271.37783000000002</v>
      </c>
      <c r="D43" s="8">
        <v>99.99</v>
      </c>
      <c r="E43" s="8">
        <v>74.7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857.18</v>
      </c>
      <c r="C45" s="7">
        <v>47.149500000000003</v>
      </c>
      <c r="D45" s="7">
        <v>17.37</v>
      </c>
      <c r="E45" s="7">
        <v>12.98</v>
      </c>
    </row>
    <row r="46" spans="1:5" x14ac:dyDescent="0.2">
      <c r="A46" s="5" t="s">
        <v>52</v>
      </c>
      <c r="B46" s="7">
        <v>161.93</v>
      </c>
      <c r="C46" s="7">
        <v>8.9072700000000005</v>
      </c>
      <c r="D46" s="7">
        <v>3.28</v>
      </c>
      <c r="E46" s="7">
        <v>2.4500000000000002</v>
      </c>
    </row>
    <row r="47" spans="1:5" x14ac:dyDescent="0.2">
      <c r="A47" s="5" t="s">
        <v>53</v>
      </c>
      <c r="B47" s="7">
        <v>154.32</v>
      </c>
      <c r="C47" s="7">
        <v>8.4883600000000001</v>
      </c>
      <c r="D47" s="7">
        <v>3.13</v>
      </c>
      <c r="E47" s="7">
        <v>2.34</v>
      </c>
    </row>
    <row r="48" spans="1:5" x14ac:dyDescent="0.2">
      <c r="A48" s="4" t="s">
        <v>54</v>
      </c>
      <c r="B48" s="8">
        <v>1173.43</v>
      </c>
      <c r="C48" s="8">
        <v>64.54513</v>
      </c>
      <c r="D48" s="8">
        <v>23.78</v>
      </c>
      <c r="E48" s="8">
        <v>17.77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59.04</v>
      </c>
      <c r="C50" s="7">
        <v>3.24762</v>
      </c>
      <c r="D50" s="7">
        <v>1.2</v>
      </c>
      <c r="E50" s="7">
        <v>0.89</v>
      </c>
    </row>
    <row r="51" spans="1:5" x14ac:dyDescent="0.2">
      <c r="A51" s="5" t="s">
        <v>57</v>
      </c>
      <c r="B51" s="7">
        <v>85.25</v>
      </c>
      <c r="C51" s="7">
        <v>4.6894</v>
      </c>
      <c r="D51" s="7">
        <v>1.73</v>
      </c>
      <c r="E51" s="7">
        <v>1.29</v>
      </c>
    </row>
    <row r="52" spans="1:5" x14ac:dyDescent="0.2">
      <c r="A52" s="5" t="s">
        <v>58</v>
      </c>
      <c r="B52" s="7">
        <v>20.99</v>
      </c>
      <c r="C52" s="7">
        <v>1.15445</v>
      </c>
      <c r="D52" s="7">
        <v>0.43</v>
      </c>
      <c r="E52" s="7">
        <v>0.32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165.28</v>
      </c>
      <c r="C54" s="8">
        <v>9.0914699999999993</v>
      </c>
      <c r="D54" s="8">
        <v>3.36</v>
      </c>
      <c r="E54" s="8">
        <v>2.5</v>
      </c>
    </row>
    <row r="55" spans="1:5" x14ac:dyDescent="0.2">
      <c r="A55" s="4" t="s">
        <v>61</v>
      </c>
      <c r="B55" s="8">
        <v>1338.71</v>
      </c>
      <c r="C55" s="8">
        <v>73.636600000000001</v>
      </c>
      <c r="D55" s="8">
        <v>27.14</v>
      </c>
      <c r="E55" s="8">
        <v>20.27</v>
      </c>
    </row>
    <row r="56" spans="1:5" x14ac:dyDescent="0.2">
      <c r="A56" s="4" t="s">
        <v>62</v>
      </c>
      <c r="B56" s="8">
        <v>6272.2900000000009</v>
      </c>
      <c r="C56" s="8">
        <v>345.01443</v>
      </c>
      <c r="D56" s="8">
        <v>127.13</v>
      </c>
      <c r="E56" s="8">
        <v>94.97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47.29</v>
      </c>
      <c r="C58" s="7">
        <v>2.6013600000000001</v>
      </c>
      <c r="D58" s="7">
        <v>0.96</v>
      </c>
      <c r="E58" s="7">
        <v>0.72</v>
      </c>
    </row>
    <row r="59" spans="1:5" x14ac:dyDescent="0.2">
      <c r="A59" s="5" t="s">
        <v>65</v>
      </c>
      <c r="B59" s="7">
        <v>285.61</v>
      </c>
      <c r="C59" s="7">
        <v>15.71012</v>
      </c>
      <c r="D59" s="7">
        <v>5.79</v>
      </c>
      <c r="E59" s="7">
        <v>4.32</v>
      </c>
    </row>
    <row r="60" spans="1:5" x14ac:dyDescent="0.2">
      <c r="A60" s="4" t="s">
        <v>66</v>
      </c>
      <c r="B60" s="8">
        <v>332.90000000000003</v>
      </c>
      <c r="C60" s="8">
        <v>18.31148</v>
      </c>
      <c r="D60" s="8">
        <v>6.75</v>
      </c>
      <c r="E60" s="8">
        <v>5.04</v>
      </c>
    </row>
    <row r="61" spans="1:5" x14ac:dyDescent="0.2">
      <c r="A61" s="4" t="s">
        <v>67</v>
      </c>
      <c r="B61" s="8">
        <v>6605.1900000000005</v>
      </c>
      <c r="C61" s="8">
        <v>363.32591000000002</v>
      </c>
      <c r="D61" s="8">
        <v>133.88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A2" sqref="A2:E2"/>
    </sheetView>
  </sheetViews>
  <sheetFormatPr defaultRowHeight="12.75" x14ac:dyDescent="0.2"/>
  <cols>
    <col min="1" max="1" width="39.140625" style="3" customWidth="1"/>
    <col min="2" max="5" width="11.7109375" style="3" customWidth="1"/>
    <col min="6" max="256" width="9.140625" style="3"/>
    <col min="257" max="257" width="39.140625" style="3" customWidth="1"/>
    <col min="258" max="261" width="11.7109375" style="3" customWidth="1"/>
    <col min="262" max="512" width="9.140625" style="3"/>
    <col min="513" max="513" width="39.140625" style="3" customWidth="1"/>
    <col min="514" max="517" width="11.7109375" style="3" customWidth="1"/>
    <col min="518" max="768" width="9.140625" style="3"/>
    <col min="769" max="769" width="39.140625" style="3" customWidth="1"/>
    <col min="770" max="773" width="11.7109375" style="3" customWidth="1"/>
    <col min="774" max="1024" width="9.140625" style="3"/>
    <col min="1025" max="1025" width="39.140625" style="3" customWidth="1"/>
    <col min="1026" max="1029" width="11.7109375" style="3" customWidth="1"/>
    <col min="1030" max="1280" width="9.140625" style="3"/>
    <col min="1281" max="1281" width="39.140625" style="3" customWidth="1"/>
    <col min="1282" max="1285" width="11.7109375" style="3" customWidth="1"/>
    <col min="1286" max="1536" width="9.140625" style="3"/>
    <col min="1537" max="1537" width="39.140625" style="3" customWidth="1"/>
    <col min="1538" max="1541" width="11.7109375" style="3" customWidth="1"/>
    <col min="1542" max="1792" width="9.140625" style="3"/>
    <col min="1793" max="1793" width="39.140625" style="3" customWidth="1"/>
    <col min="1794" max="1797" width="11.7109375" style="3" customWidth="1"/>
    <col min="1798" max="2048" width="9.140625" style="3"/>
    <col min="2049" max="2049" width="39.140625" style="3" customWidth="1"/>
    <col min="2050" max="2053" width="11.7109375" style="3" customWidth="1"/>
    <col min="2054" max="2304" width="9.140625" style="3"/>
    <col min="2305" max="2305" width="39.140625" style="3" customWidth="1"/>
    <col min="2306" max="2309" width="11.7109375" style="3" customWidth="1"/>
    <col min="2310" max="2560" width="9.140625" style="3"/>
    <col min="2561" max="2561" width="39.140625" style="3" customWidth="1"/>
    <col min="2562" max="2565" width="11.7109375" style="3" customWidth="1"/>
    <col min="2566" max="2816" width="9.140625" style="3"/>
    <col min="2817" max="2817" width="39.140625" style="3" customWidth="1"/>
    <col min="2818" max="2821" width="11.7109375" style="3" customWidth="1"/>
    <col min="2822" max="3072" width="9.140625" style="3"/>
    <col min="3073" max="3073" width="39.140625" style="3" customWidth="1"/>
    <col min="3074" max="3077" width="11.7109375" style="3" customWidth="1"/>
    <col min="3078" max="3328" width="9.140625" style="3"/>
    <col min="3329" max="3329" width="39.140625" style="3" customWidth="1"/>
    <col min="3330" max="3333" width="11.7109375" style="3" customWidth="1"/>
    <col min="3334" max="3584" width="9.140625" style="3"/>
    <col min="3585" max="3585" width="39.140625" style="3" customWidth="1"/>
    <col min="3586" max="3589" width="11.7109375" style="3" customWidth="1"/>
    <col min="3590" max="3840" width="9.140625" style="3"/>
    <col min="3841" max="3841" width="39.140625" style="3" customWidth="1"/>
    <col min="3842" max="3845" width="11.7109375" style="3" customWidth="1"/>
    <col min="3846" max="4096" width="9.140625" style="3"/>
    <col min="4097" max="4097" width="39.140625" style="3" customWidth="1"/>
    <col min="4098" max="4101" width="11.7109375" style="3" customWidth="1"/>
    <col min="4102" max="4352" width="9.140625" style="3"/>
    <col min="4353" max="4353" width="39.140625" style="3" customWidth="1"/>
    <col min="4354" max="4357" width="11.7109375" style="3" customWidth="1"/>
    <col min="4358" max="4608" width="9.140625" style="3"/>
    <col min="4609" max="4609" width="39.140625" style="3" customWidth="1"/>
    <col min="4610" max="4613" width="11.7109375" style="3" customWidth="1"/>
    <col min="4614" max="4864" width="9.140625" style="3"/>
    <col min="4865" max="4865" width="39.140625" style="3" customWidth="1"/>
    <col min="4866" max="4869" width="11.7109375" style="3" customWidth="1"/>
    <col min="4870" max="5120" width="9.140625" style="3"/>
    <col min="5121" max="5121" width="39.140625" style="3" customWidth="1"/>
    <col min="5122" max="5125" width="11.7109375" style="3" customWidth="1"/>
    <col min="5126" max="5376" width="9.140625" style="3"/>
    <col min="5377" max="5377" width="39.140625" style="3" customWidth="1"/>
    <col min="5378" max="5381" width="11.7109375" style="3" customWidth="1"/>
    <col min="5382" max="5632" width="9.140625" style="3"/>
    <col min="5633" max="5633" width="39.140625" style="3" customWidth="1"/>
    <col min="5634" max="5637" width="11.7109375" style="3" customWidth="1"/>
    <col min="5638" max="5888" width="9.140625" style="3"/>
    <col min="5889" max="5889" width="39.140625" style="3" customWidth="1"/>
    <col min="5890" max="5893" width="11.7109375" style="3" customWidth="1"/>
    <col min="5894" max="6144" width="9.140625" style="3"/>
    <col min="6145" max="6145" width="39.140625" style="3" customWidth="1"/>
    <col min="6146" max="6149" width="11.7109375" style="3" customWidth="1"/>
    <col min="6150" max="6400" width="9.140625" style="3"/>
    <col min="6401" max="6401" width="39.140625" style="3" customWidth="1"/>
    <col min="6402" max="6405" width="11.7109375" style="3" customWidth="1"/>
    <col min="6406" max="6656" width="9.140625" style="3"/>
    <col min="6657" max="6657" width="39.140625" style="3" customWidth="1"/>
    <col min="6658" max="6661" width="11.7109375" style="3" customWidth="1"/>
    <col min="6662" max="6912" width="9.140625" style="3"/>
    <col min="6913" max="6913" width="39.140625" style="3" customWidth="1"/>
    <col min="6914" max="6917" width="11.7109375" style="3" customWidth="1"/>
    <col min="6918" max="7168" width="9.140625" style="3"/>
    <col min="7169" max="7169" width="39.140625" style="3" customWidth="1"/>
    <col min="7170" max="7173" width="11.7109375" style="3" customWidth="1"/>
    <col min="7174" max="7424" width="9.140625" style="3"/>
    <col min="7425" max="7425" width="39.140625" style="3" customWidth="1"/>
    <col min="7426" max="7429" width="11.7109375" style="3" customWidth="1"/>
    <col min="7430" max="7680" width="9.140625" style="3"/>
    <col min="7681" max="7681" width="39.140625" style="3" customWidth="1"/>
    <col min="7682" max="7685" width="11.7109375" style="3" customWidth="1"/>
    <col min="7686" max="7936" width="9.140625" style="3"/>
    <col min="7937" max="7937" width="39.140625" style="3" customWidth="1"/>
    <col min="7938" max="7941" width="11.7109375" style="3" customWidth="1"/>
    <col min="7942" max="8192" width="9.140625" style="3"/>
    <col min="8193" max="8193" width="39.140625" style="3" customWidth="1"/>
    <col min="8194" max="8197" width="11.7109375" style="3" customWidth="1"/>
    <col min="8198" max="8448" width="9.140625" style="3"/>
    <col min="8449" max="8449" width="39.140625" style="3" customWidth="1"/>
    <col min="8450" max="8453" width="11.7109375" style="3" customWidth="1"/>
    <col min="8454" max="8704" width="9.140625" style="3"/>
    <col min="8705" max="8705" width="39.140625" style="3" customWidth="1"/>
    <col min="8706" max="8709" width="11.7109375" style="3" customWidth="1"/>
    <col min="8710" max="8960" width="9.140625" style="3"/>
    <col min="8961" max="8961" width="39.140625" style="3" customWidth="1"/>
    <col min="8962" max="8965" width="11.7109375" style="3" customWidth="1"/>
    <col min="8966" max="9216" width="9.140625" style="3"/>
    <col min="9217" max="9217" width="39.140625" style="3" customWidth="1"/>
    <col min="9218" max="9221" width="11.7109375" style="3" customWidth="1"/>
    <col min="9222" max="9472" width="9.140625" style="3"/>
    <col min="9473" max="9473" width="39.140625" style="3" customWidth="1"/>
    <col min="9474" max="9477" width="11.7109375" style="3" customWidth="1"/>
    <col min="9478" max="9728" width="9.140625" style="3"/>
    <col min="9729" max="9729" width="39.140625" style="3" customWidth="1"/>
    <col min="9730" max="9733" width="11.7109375" style="3" customWidth="1"/>
    <col min="9734" max="9984" width="9.140625" style="3"/>
    <col min="9985" max="9985" width="39.140625" style="3" customWidth="1"/>
    <col min="9986" max="9989" width="11.7109375" style="3" customWidth="1"/>
    <col min="9990" max="10240" width="9.140625" style="3"/>
    <col min="10241" max="10241" width="39.140625" style="3" customWidth="1"/>
    <col min="10242" max="10245" width="11.7109375" style="3" customWidth="1"/>
    <col min="10246" max="10496" width="9.140625" style="3"/>
    <col min="10497" max="10497" width="39.140625" style="3" customWidth="1"/>
    <col min="10498" max="10501" width="11.7109375" style="3" customWidth="1"/>
    <col min="10502" max="10752" width="9.140625" style="3"/>
    <col min="10753" max="10753" width="39.140625" style="3" customWidth="1"/>
    <col min="10754" max="10757" width="11.7109375" style="3" customWidth="1"/>
    <col min="10758" max="11008" width="9.140625" style="3"/>
    <col min="11009" max="11009" width="39.140625" style="3" customWidth="1"/>
    <col min="11010" max="11013" width="11.7109375" style="3" customWidth="1"/>
    <col min="11014" max="11264" width="9.140625" style="3"/>
    <col min="11265" max="11265" width="39.140625" style="3" customWidth="1"/>
    <col min="11266" max="11269" width="11.7109375" style="3" customWidth="1"/>
    <col min="11270" max="11520" width="9.140625" style="3"/>
    <col min="11521" max="11521" width="39.140625" style="3" customWidth="1"/>
    <col min="11522" max="11525" width="11.7109375" style="3" customWidth="1"/>
    <col min="11526" max="11776" width="9.140625" style="3"/>
    <col min="11777" max="11777" width="39.140625" style="3" customWidth="1"/>
    <col min="11778" max="11781" width="11.7109375" style="3" customWidth="1"/>
    <col min="11782" max="12032" width="9.140625" style="3"/>
    <col min="12033" max="12033" width="39.140625" style="3" customWidth="1"/>
    <col min="12034" max="12037" width="11.7109375" style="3" customWidth="1"/>
    <col min="12038" max="12288" width="9.140625" style="3"/>
    <col min="12289" max="12289" width="39.140625" style="3" customWidth="1"/>
    <col min="12290" max="12293" width="11.7109375" style="3" customWidth="1"/>
    <col min="12294" max="12544" width="9.140625" style="3"/>
    <col min="12545" max="12545" width="39.140625" style="3" customWidth="1"/>
    <col min="12546" max="12549" width="11.7109375" style="3" customWidth="1"/>
    <col min="12550" max="12800" width="9.140625" style="3"/>
    <col min="12801" max="12801" width="39.140625" style="3" customWidth="1"/>
    <col min="12802" max="12805" width="11.7109375" style="3" customWidth="1"/>
    <col min="12806" max="13056" width="9.140625" style="3"/>
    <col min="13057" max="13057" width="39.140625" style="3" customWidth="1"/>
    <col min="13058" max="13061" width="11.7109375" style="3" customWidth="1"/>
    <col min="13062" max="13312" width="9.140625" style="3"/>
    <col min="13313" max="13313" width="39.140625" style="3" customWidth="1"/>
    <col min="13314" max="13317" width="11.7109375" style="3" customWidth="1"/>
    <col min="13318" max="13568" width="9.140625" style="3"/>
    <col min="13569" max="13569" width="39.140625" style="3" customWidth="1"/>
    <col min="13570" max="13573" width="11.7109375" style="3" customWidth="1"/>
    <col min="13574" max="13824" width="9.140625" style="3"/>
    <col min="13825" max="13825" width="39.140625" style="3" customWidth="1"/>
    <col min="13826" max="13829" width="11.7109375" style="3" customWidth="1"/>
    <col min="13830" max="14080" width="9.140625" style="3"/>
    <col min="14081" max="14081" width="39.140625" style="3" customWidth="1"/>
    <col min="14082" max="14085" width="11.7109375" style="3" customWidth="1"/>
    <col min="14086" max="14336" width="9.140625" style="3"/>
    <col min="14337" max="14337" width="39.140625" style="3" customWidth="1"/>
    <col min="14338" max="14341" width="11.7109375" style="3" customWidth="1"/>
    <col min="14342" max="14592" width="9.140625" style="3"/>
    <col min="14593" max="14593" width="39.140625" style="3" customWidth="1"/>
    <col min="14594" max="14597" width="11.7109375" style="3" customWidth="1"/>
    <col min="14598" max="14848" width="9.140625" style="3"/>
    <col min="14849" max="14849" width="39.140625" style="3" customWidth="1"/>
    <col min="14850" max="14853" width="11.7109375" style="3" customWidth="1"/>
    <col min="14854" max="15104" width="9.140625" style="3"/>
    <col min="15105" max="15105" width="39.140625" style="3" customWidth="1"/>
    <col min="15106" max="15109" width="11.7109375" style="3" customWidth="1"/>
    <col min="15110" max="15360" width="9.140625" style="3"/>
    <col min="15361" max="15361" width="39.140625" style="3" customWidth="1"/>
    <col min="15362" max="15365" width="11.7109375" style="3" customWidth="1"/>
    <col min="15366" max="15616" width="9.140625" style="3"/>
    <col min="15617" max="15617" width="39.140625" style="3" customWidth="1"/>
    <col min="15618" max="15621" width="11.7109375" style="3" customWidth="1"/>
    <col min="15622" max="15872" width="9.140625" style="3"/>
    <col min="15873" max="15873" width="39.140625" style="3" customWidth="1"/>
    <col min="15874" max="15877" width="11.7109375" style="3" customWidth="1"/>
    <col min="15878" max="16128" width="9.140625" style="3"/>
    <col min="16129" max="16129" width="39.140625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461</v>
      </c>
      <c r="B2" s="2"/>
      <c r="C2" s="2"/>
      <c r="D2" s="2"/>
      <c r="E2" s="2"/>
    </row>
    <row r="3" spans="1:5" x14ac:dyDescent="0.2">
      <c r="A3" s="1" t="s">
        <v>462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347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240</v>
      </c>
      <c r="C14" s="7">
        <v>12</v>
      </c>
      <c r="D14" s="7">
        <v>3.47</v>
      </c>
      <c r="E14" s="7">
        <v>2.88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4420</v>
      </c>
      <c r="C16" s="7">
        <v>221</v>
      </c>
      <c r="D16" s="7">
        <v>63.99</v>
      </c>
      <c r="E16" s="7">
        <v>53.06</v>
      </c>
    </row>
    <row r="17" spans="1:5" x14ac:dyDescent="0.2">
      <c r="A17" s="5" t="s">
        <v>23</v>
      </c>
      <c r="B17" s="7">
        <v>220</v>
      </c>
      <c r="C17" s="7">
        <v>11</v>
      </c>
      <c r="D17" s="7">
        <v>3.19</v>
      </c>
      <c r="E17" s="7">
        <v>2.64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1500</v>
      </c>
      <c r="C19" s="7">
        <v>75</v>
      </c>
      <c r="D19" s="7">
        <v>21.72</v>
      </c>
      <c r="E19" s="7">
        <v>18.010000000000002</v>
      </c>
    </row>
    <row r="20" spans="1:5" x14ac:dyDescent="0.2">
      <c r="A20" s="5" t="s">
        <v>26</v>
      </c>
      <c r="B20" s="7">
        <v>58.1</v>
      </c>
      <c r="C20" s="7">
        <v>2.9049999999999998</v>
      </c>
      <c r="D20" s="7">
        <v>0.84</v>
      </c>
      <c r="E20" s="7">
        <v>0.7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6438.1</v>
      </c>
      <c r="C27" s="8">
        <v>321.90499999999997</v>
      </c>
      <c r="D27" s="8">
        <v>93.21</v>
      </c>
      <c r="E27" s="8">
        <v>77.290000000000006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193.14</v>
      </c>
      <c r="C30" s="7">
        <v>9.657</v>
      </c>
      <c r="D30" s="7">
        <v>2.8</v>
      </c>
      <c r="E30" s="7">
        <v>2.3199999999999998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85</v>
      </c>
      <c r="C38" s="7">
        <v>4.25</v>
      </c>
      <c r="D38" s="7">
        <v>1.23</v>
      </c>
      <c r="E38" s="7">
        <v>1.02</v>
      </c>
    </row>
    <row r="39" spans="1:5" x14ac:dyDescent="0.2">
      <c r="A39" s="4" t="s">
        <v>45</v>
      </c>
      <c r="B39" s="8">
        <v>278.14</v>
      </c>
      <c r="C39" s="8">
        <v>13.907</v>
      </c>
      <c r="D39" s="8">
        <v>4.03</v>
      </c>
      <c r="E39" s="8">
        <v>3.34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191.1</v>
      </c>
      <c r="C41" s="7">
        <v>9.5500000000000007</v>
      </c>
      <c r="D41" s="7">
        <v>2.77</v>
      </c>
      <c r="E41" s="7">
        <v>2.29</v>
      </c>
    </row>
    <row r="42" spans="1:5" x14ac:dyDescent="0.2">
      <c r="A42" s="4" t="s">
        <v>48</v>
      </c>
      <c r="B42" s="8">
        <v>191.1</v>
      </c>
      <c r="C42" s="8">
        <v>9.5500000000000007</v>
      </c>
      <c r="D42" s="8">
        <v>2.77</v>
      </c>
      <c r="E42" s="8">
        <v>2.29</v>
      </c>
    </row>
    <row r="43" spans="1:5" x14ac:dyDescent="0.2">
      <c r="A43" s="4" t="s">
        <v>49</v>
      </c>
      <c r="B43" s="8">
        <v>6907.3400000000011</v>
      </c>
      <c r="C43" s="8">
        <v>345.36200000000002</v>
      </c>
      <c r="D43" s="8">
        <v>100.01</v>
      </c>
      <c r="E43" s="8">
        <v>82.92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295</v>
      </c>
      <c r="C50" s="7">
        <v>14.75</v>
      </c>
      <c r="D50" s="7">
        <v>4.2699999999999996</v>
      </c>
      <c r="E50" s="7">
        <v>3.54</v>
      </c>
    </row>
    <row r="51" spans="1:5" x14ac:dyDescent="0.2">
      <c r="A51" s="5" t="s">
        <v>57</v>
      </c>
      <c r="B51" s="7">
        <v>100.3</v>
      </c>
      <c r="C51" s="7">
        <v>5.0148999999999999</v>
      </c>
      <c r="D51" s="7">
        <v>1.45</v>
      </c>
      <c r="E51" s="7">
        <v>1.2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849.99</v>
      </c>
      <c r="C53" s="7">
        <v>42.499499999999998</v>
      </c>
      <c r="D53" s="7">
        <v>12.31</v>
      </c>
      <c r="E53" s="7">
        <v>10.199999999999999</v>
      </c>
    </row>
    <row r="54" spans="1:5" x14ac:dyDescent="0.2">
      <c r="A54" s="4" t="s">
        <v>60</v>
      </c>
      <c r="B54" s="8">
        <v>1245.29</v>
      </c>
      <c r="C54" s="8">
        <v>62.264400000000002</v>
      </c>
      <c r="D54" s="8">
        <v>18.03</v>
      </c>
      <c r="E54" s="8">
        <v>14.94</v>
      </c>
    </row>
    <row r="55" spans="1:5" x14ac:dyDescent="0.2">
      <c r="A55" s="4" t="s">
        <v>61</v>
      </c>
      <c r="B55" s="8">
        <v>1245.29</v>
      </c>
      <c r="C55" s="8">
        <v>62.264400000000002</v>
      </c>
      <c r="D55" s="8">
        <v>18.03</v>
      </c>
      <c r="E55" s="8">
        <v>14.94</v>
      </c>
    </row>
    <row r="56" spans="1:5" x14ac:dyDescent="0.2">
      <c r="A56" s="4" t="s">
        <v>62</v>
      </c>
      <c r="B56" s="8">
        <v>8152.630000000001</v>
      </c>
      <c r="C56" s="8">
        <v>407.62639999999999</v>
      </c>
      <c r="D56" s="8">
        <v>118.04</v>
      </c>
      <c r="E56" s="8">
        <v>97.86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177.45</v>
      </c>
      <c r="C59" s="7">
        <v>8.8725000000000005</v>
      </c>
      <c r="D59" s="7">
        <v>2.57</v>
      </c>
      <c r="E59" s="7">
        <v>2.13</v>
      </c>
    </row>
    <row r="60" spans="1:5" x14ac:dyDescent="0.2">
      <c r="A60" s="4" t="s">
        <v>66</v>
      </c>
      <c r="B60" s="8">
        <v>177.45</v>
      </c>
      <c r="C60" s="8">
        <v>8.8725000000000005</v>
      </c>
      <c r="D60" s="8">
        <v>2.57</v>
      </c>
      <c r="E60" s="8">
        <v>2.13</v>
      </c>
    </row>
    <row r="61" spans="1:5" x14ac:dyDescent="0.2">
      <c r="A61" s="4" t="s">
        <v>67</v>
      </c>
      <c r="B61" s="8">
        <v>8330.0800000000017</v>
      </c>
      <c r="C61" s="8">
        <v>416.49889999999999</v>
      </c>
      <c r="D61" s="8">
        <v>120.61</v>
      </c>
      <c r="E61" s="8">
        <v>99.99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M35" sqref="M35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463</v>
      </c>
      <c r="B2" s="2"/>
      <c r="C2" s="2"/>
      <c r="D2" s="2"/>
      <c r="E2" s="2"/>
    </row>
    <row r="3" spans="1:5" x14ac:dyDescent="0.2">
      <c r="A3" s="1" t="s">
        <v>464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132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2695.5</v>
      </c>
      <c r="C14" s="7">
        <v>107.82</v>
      </c>
      <c r="D14" s="7">
        <v>24.37</v>
      </c>
      <c r="E14" s="7">
        <v>19.28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2290</v>
      </c>
      <c r="C16" s="7">
        <v>91.6</v>
      </c>
      <c r="D16" s="7">
        <v>20.7</v>
      </c>
      <c r="E16" s="7">
        <v>16.38</v>
      </c>
    </row>
    <row r="17" spans="1:5" x14ac:dyDescent="0.2">
      <c r="A17" s="5" t="s">
        <v>23</v>
      </c>
      <c r="B17" s="7">
        <v>242</v>
      </c>
      <c r="C17" s="7">
        <v>9.68</v>
      </c>
      <c r="D17" s="7">
        <v>2.19</v>
      </c>
      <c r="E17" s="7">
        <v>1.73</v>
      </c>
    </row>
    <row r="18" spans="1:5" x14ac:dyDescent="0.2">
      <c r="A18" s="5" t="s">
        <v>24</v>
      </c>
      <c r="B18" s="7">
        <v>250</v>
      </c>
      <c r="C18" s="7">
        <v>10</v>
      </c>
      <c r="D18" s="7">
        <v>2.2599999999999998</v>
      </c>
      <c r="E18" s="7">
        <v>1.79</v>
      </c>
    </row>
    <row r="19" spans="1:5" x14ac:dyDescent="0.2">
      <c r="A19" s="5" t="s">
        <v>25</v>
      </c>
      <c r="B19" s="7">
        <v>943.25</v>
      </c>
      <c r="C19" s="7">
        <v>37.729999999999997</v>
      </c>
      <c r="D19" s="7">
        <v>8.5299999999999994</v>
      </c>
      <c r="E19" s="7">
        <v>6.75</v>
      </c>
    </row>
    <row r="20" spans="1:5" x14ac:dyDescent="0.2">
      <c r="A20" s="5" t="s">
        <v>26</v>
      </c>
      <c r="B20" s="7">
        <v>567.57000000000005</v>
      </c>
      <c r="C20" s="7">
        <v>22.7028</v>
      </c>
      <c r="D20" s="7">
        <v>5.13</v>
      </c>
      <c r="E20" s="7">
        <v>4.0599999999999996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1560</v>
      </c>
      <c r="C23" s="7">
        <v>62.4</v>
      </c>
      <c r="D23" s="7">
        <v>14.1</v>
      </c>
      <c r="E23" s="7">
        <v>11.16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181.88</v>
      </c>
      <c r="C26" s="7">
        <v>7.2751999999999999</v>
      </c>
      <c r="D26" s="7">
        <v>1.64</v>
      </c>
      <c r="E26" s="7">
        <v>1.3</v>
      </c>
    </row>
    <row r="27" spans="1:5" x14ac:dyDescent="0.2">
      <c r="A27" s="4" t="s">
        <v>33</v>
      </c>
      <c r="B27" s="8">
        <v>8730.2000000000007</v>
      </c>
      <c r="C27" s="8">
        <v>349.20800000000003</v>
      </c>
      <c r="D27" s="8">
        <v>78.92</v>
      </c>
      <c r="E27" s="8">
        <v>62.45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772.5</v>
      </c>
      <c r="C29" s="7">
        <v>30.9</v>
      </c>
      <c r="D29" s="7">
        <v>6.98</v>
      </c>
      <c r="E29" s="7">
        <v>5.53</v>
      </c>
    </row>
    <row r="30" spans="1:5" x14ac:dyDescent="0.2">
      <c r="A30" s="5" t="s">
        <v>36</v>
      </c>
      <c r="B30" s="7">
        <v>261.51</v>
      </c>
      <c r="C30" s="7">
        <v>10.4604</v>
      </c>
      <c r="D30" s="7">
        <v>2.36</v>
      </c>
      <c r="E30" s="7">
        <v>1.87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610.19000000000005</v>
      </c>
      <c r="C33" s="7">
        <v>24.407599999999999</v>
      </c>
      <c r="D33" s="7">
        <v>5.52</v>
      </c>
      <c r="E33" s="7">
        <v>4.37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174.34</v>
      </c>
      <c r="C35" s="7">
        <v>6.9736000000000002</v>
      </c>
      <c r="D35" s="7">
        <v>1.58</v>
      </c>
      <c r="E35" s="7">
        <v>1.25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132.16999999999999</v>
      </c>
      <c r="C38" s="7">
        <v>5.2868000000000004</v>
      </c>
      <c r="D38" s="7">
        <v>1.19</v>
      </c>
      <c r="E38" s="7">
        <v>0.95</v>
      </c>
    </row>
    <row r="39" spans="1:5" x14ac:dyDescent="0.2">
      <c r="A39" s="4" t="s">
        <v>45</v>
      </c>
      <c r="B39" s="8">
        <v>1950.71</v>
      </c>
      <c r="C39" s="8">
        <v>78.028400000000005</v>
      </c>
      <c r="D39" s="8">
        <v>17.63</v>
      </c>
      <c r="E39" s="8">
        <v>13.97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381.01</v>
      </c>
      <c r="C41" s="7">
        <v>15.24</v>
      </c>
      <c r="D41" s="7">
        <v>3.44</v>
      </c>
      <c r="E41" s="7">
        <v>2.73</v>
      </c>
    </row>
    <row r="42" spans="1:5" x14ac:dyDescent="0.2">
      <c r="A42" s="4" t="s">
        <v>48</v>
      </c>
      <c r="B42" s="8">
        <v>381.01</v>
      </c>
      <c r="C42" s="8">
        <v>15.24</v>
      </c>
      <c r="D42" s="8">
        <v>3.44</v>
      </c>
      <c r="E42" s="8">
        <v>2.73</v>
      </c>
    </row>
    <row r="43" spans="1:5" x14ac:dyDescent="0.2">
      <c r="A43" s="4" t="s">
        <v>49</v>
      </c>
      <c r="B43" s="8">
        <v>11061.92</v>
      </c>
      <c r="C43" s="8">
        <v>442.47640000000001</v>
      </c>
      <c r="D43" s="8">
        <v>99.99</v>
      </c>
      <c r="E43" s="8">
        <v>79.150000000000006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1106.8</v>
      </c>
      <c r="C45" s="7">
        <v>44.271999999999998</v>
      </c>
      <c r="D45" s="7">
        <v>10.01</v>
      </c>
      <c r="E45" s="7">
        <v>7.92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1106.8</v>
      </c>
      <c r="C48" s="8">
        <v>44.271999999999998</v>
      </c>
      <c r="D48" s="8">
        <v>10.01</v>
      </c>
      <c r="E48" s="8">
        <v>7.92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3.81</v>
      </c>
      <c r="C50" s="7">
        <v>0.1525</v>
      </c>
      <c r="D50" s="7">
        <v>0.03</v>
      </c>
      <c r="E50" s="7">
        <v>0.03</v>
      </c>
    </row>
    <row r="51" spans="1:5" x14ac:dyDescent="0.2">
      <c r="A51" s="5" t="s">
        <v>57</v>
      </c>
      <c r="B51" s="7">
        <v>110.33</v>
      </c>
      <c r="C51" s="7">
        <v>4.4131099999999996</v>
      </c>
      <c r="D51" s="7">
        <v>1</v>
      </c>
      <c r="E51" s="7">
        <v>0.79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1652.8</v>
      </c>
      <c r="C53" s="7">
        <v>66.111999999999995</v>
      </c>
      <c r="D53" s="7">
        <v>14.94</v>
      </c>
      <c r="E53" s="7">
        <v>11.82</v>
      </c>
    </row>
    <row r="54" spans="1:5" x14ac:dyDescent="0.2">
      <c r="A54" s="4" t="s">
        <v>60</v>
      </c>
      <c r="B54" s="8">
        <v>1766.94</v>
      </c>
      <c r="C54" s="8">
        <v>70.677610000000001</v>
      </c>
      <c r="D54" s="8">
        <v>15.97</v>
      </c>
      <c r="E54" s="8">
        <v>12.64</v>
      </c>
    </row>
    <row r="55" spans="1:5" x14ac:dyDescent="0.2">
      <c r="A55" s="4" t="s">
        <v>61</v>
      </c>
      <c r="B55" s="8">
        <v>2873.74</v>
      </c>
      <c r="C55" s="8">
        <v>114.94961000000001</v>
      </c>
      <c r="D55" s="8">
        <v>25.98</v>
      </c>
      <c r="E55" s="8">
        <v>20.56</v>
      </c>
    </row>
    <row r="56" spans="1:5" x14ac:dyDescent="0.2">
      <c r="A56" s="4" t="s">
        <v>62</v>
      </c>
      <c r="B56" s="8">
        <v>13935.66</v>
      </c>
      <c r="C56" s="8">
        <v>557.42601000000002</v>
      </c>
      <c r="D56" s="8">
        <v>125.97</v>
      </c>
      <c r="E56" s="8">
        <v>99.71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42.93</v>
      </c>
      <c r="C59" s="7">
        <v>1.7170399999999999</v>
      </c>
      <c r="D59" s="7">
        <v>0.39</v>
      </c>
      <c r="E59" s="7">
        <v>0.31</v>
      </c>
    </row>
    <row r="60" spans="1:5" x14ac:dyDescent="0.2">
      <c r="A60" s="4" t="s">
        <v>66</v>
      </c>
      <c r="B60" s="8">
        <v>42.93</v>
      </c>
      <c r="C60" s="8">
        <v>1.7170399999999999</v>
      </c>
      <c r="D60" s="8">
        <v>0.39</v>
      </c>
      <c r="E60" s="8">
        <v>0.31</v>
      </c>
    </row>
    <row r="61" spans="1:5" x14ac:dyDescent="0.2">
      <c r="A61" s="4" t="s">
        <v>67</v>
      </c>
      <c r="B61" s="8">
        <v>13978.59</v>
      </c>
      <c r="C61" s="8">
        <v>559.14305000000002</v>
      </c>
      <c r="D61" s="8">
        <v>126.36</v>
      </c>
      <c r="E61" s="8">
        <v>100.02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465</v>
      </c>
      <c r="B2" s="2"/>
      <c r="C2" s="2"/>
      <c r="D2" s="2"/>
      <c r="E2" s="2"/>
    </row>
    <row r="3" spans="1:5" x14ac:dyDescent="0.2">
      <c r="A3" s="1" t="s">
        <v>466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467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3740.1</v>
      </c>
      <c r="C16" s="7">
        <v>325.22609</v>
      </c>
      <c r="D16" s="7">
        <v>90.22</v>
      </c>
      <c r="E16" s="7">
        <v>87.79</v>
      </c>
    </row>
    <row r="17" spans="1:5" x14ac:dyDescent="0.2">
      <c r="A17" s="5" t="s">
        <v>23</v>
      </c>
      <c r="B17" s="7">
        <v>198</v>
      </c>
      <c r="C17" s="7">
        <v>17.217400000000001</v>
      </c>
      <c r="D17" s="7">
        <v>4.78</v>
      </c>
      <c r="E17" s="7">
        <v>4.6500000000000004</v>
      </c>
    </row>
    <row r="18" spans="1:5" x14ac:dyDescent="0.2">
      <c r="A18" s="5" t="s">
        <v>24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5" t="s">
        <v>25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">
      <c r="A20" s="5" t="s">
        <v>26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3938.1</v>
      </c>
      <c r="C27" s="8">
        <v>342.44349</v>
      </c>
      <c r="D27" s="8">
        <v>95</v>
      </c>
      <c r="E27" s="8">
        <v>92.44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118.14</v>
      </c>
      <c r="C30" s="7">
        <v>10.27304</v>
      </c>
      <c r="D30" s="7">
        <v>2.85</v>
      </c>
      <c r="E30" s="7">
        <v>2.77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51.9</v>
      </c>
      <c r="C38" s="7">
        <v>4.5130400000000002</v>
      </c>
      <c r="D38" s="7">
        <v>1.25</v>
      </c>
      <c r="E38" s="7">
        <v>1.22</v>
      </c>
    </row>
    <row r="39" spans="1:5" x14ac:dyDescent="0.2">
      <c r="A39" s="4" t="s">
        <v>45</v>
      </c>
      <c r="B39" s="8">
        <v>170.04</v>
      </c>
      <c r="C39" s="8">
        <v>14.78608</v>
      </c>
      <c r="D39" s="8">
        <v>4.0999999999999996</v>
      </c>
      <c r="E39" s="8">
        <v>3.99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37.479999999999997</v>
      </c>
      <c r="C41" s="7">
        <v>3.26</v>
      </c>
      <c r="D41" s="7">
        <v>0.9</v>
      </c>
      <c r="E41" s="7">
        <v>0.88</v>
      </c>
    </row>
    <row r="42" spans="1:5" x14ac:dyDescent="0.2">
      <c r="A42" s="4" t="s">
        <v>48</v>
      </c>
      <c r="B42" s="8">
        <v>37.479999999999997</v>
      </c>
      <c r="C42" s="8">
        <v>3.26</v>
      </c>
      <c r="D42" s="8">
        <v>0.9</v>
      </c>
      <c r="E42" s="8">
        <v>0.88</v>
      </c>
    </row>
    <row r="43" spans="1:5" x14ac:dyDescent="0.2">
      <c r="A43" s="4" t="s">
        <v>49</v>
      </c>
      <c r="B43" s="8">
        <v>4145.62</v>
      </c>
      <c r="C43" s="8">
        <v>360.48957000000001</v>
      </c>
      <c r="D43" s="8">
        <v>100</v>
      </c>
      <c r="E43" s="8">
        <v>97.31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0</v>
      </c>
      <c r="C45" s="7">
        <v>0</v>
      </c>
      <c r="D45" s="7">
        <v>0</v>
      </c>
      <c r="E45" s="7">
        <v>0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0</v>
      </c>
      <c r="C48" s="8">
        <v>0</v>
      </c>
      <c r="D48" s="8">
        <v>0</v>
      </c>
      <c r="E48" s="8">
        <v>0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90.27</v>
      </c>
      <c r="C51" s="7">
        <v>7.8494099999999998</v>
      </c>
      <c r="D51" s="7">
        <v>2.1800000000000002</v>
      </c>
      <c r="E51" s="7">
        <v>2.12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16.8</v>
      </c>
      <c r="C53" s="7">
        <v>1.4608699999999999</v>
      </c>
      <c r="D53" s="7">
        <v>0.41</v>
      </c>
      <c r="E53" s="7">
        <v>0.39</v>
      </c>
    </row>
    <row r="54" spans="1:5" x14ac:dyDescent="0.2">
      <c r="A54" s="4" t="s">
        <v>60</v>
      </c>
      <c r="B54" s="8">
        <v>107.07</v>
      </c>
      <c r="C54" s="8">
        <v>9.3102800000000006</v>
      </c>
      <c r="D54" s="8">
        <v>2.59</v>
      </c>
      <c r="E54" s="8">
        <v>2.5099999999999998</v>
      </c>
    </row>
    <row r="55" spans="1:5" x14ac:dyDescent="0.2">
      <c r="A55" s="4" t="s">
        <v>61</v>
      </c>
      <c r="B55" s="8">
        <v>107.07</v>
      </c>
      <c r="C55" s="8">
        <v>9.3102800000000006</v>
      </c>
      <c r="D55" s="8">
        <v>2.59</v>
      </c>
      <c r="E55" s="8">
        <v>2.5099999999999998</v>
      </c>
    </row>
    <row r="56" spans="1:5" x14ac:dyDescent="0.2">
      <c r="A56" s="4" t="s">
        <v>62</v>
      </c>
      <c r="B56" s="8">
        <v>4252.6899999999996</v>
      </c>
      <c r="C56" s="8">
        <v>369.79984999999999</v>
      </c>
      <c r="D56" s="8">
        <v>102.59</v>
      </c>
      <c r="E56" s="8">
        <v>99.82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7.61</v>
      </c>
      <c r="C59" s="7">
        <v>0.6613</v>
      </c>
      <c r="D59" s="7">
        <v>0.18</v>
      </c>
      <c r="E59" s="7">
        <v>0.18</v>
      </c>
    </row>
    <row r="60" spans="1:5" x14ac:dyDescent="0.2">
      <c r="A60" s="4" t="s">
        <v>66</v>
      </c>
      <c r="B60" s="8">
        <v>7.61</v>
      </c>
      <c r="C60" s="8">
        <v>0.6613</v>
      </c>
      <c r="D60" s="8">
        <v>0.18</v>
      </c>
      <c r="E60" s="8">
        <v>0.18</v>
      </c>
    </row>
    <row r="61" spans="1:5" x14ac:dyDescent="0.2">
      <c r="A61" s="4" t="s">
        <v>67</v>
      </c>
      <c r="B61" s="8">
        <v>4260.2999999999993</v>
      </c>
      <c r="C61" s="8">
        <v>370.46114999999998</v>
      </c>
      <c r="D61" s="8">
        <v>102.77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463</v>
      </c>
      <c r="B2" s="2"/>
      <c r="C2" s="2"/>
      <c r="D2" s="2"/>
      <c r="E2" s="2"/>
    </row>
    <row r="3" spans="1:5" x14ac:dyDescent="0.2">
      <c r="A3" s="1" t="s">
        <v>458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468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816.71</v>
      </c>
      <c r="C12" s="7">
        <v>23.334569999999999</v>
      </c>
      <c r="D12" s="7">
        <v>10.33</v>
      </c>
      <c r="E12" s="7">
        <v>8.01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2730</v>
      </c>
      <c r="C16" s="7">
        <v>78.000010000000003</v>
      </c>
      <c r="D16" s="7">
        <v>34.53</v>
      </c>
      <c r="E16" s="7">
        <v>26.77</v>
      </c>
    </row>
    <row r="17" spans="1:5" x14ac:dyDescent="0.2">
      <c r="A17" s="5" t="s">
        <v>23</v>
      </c>
      <c r="B17" s="7">
        <v>242</v>
      </c>
      <c r="C17" s="7">
        <v>6.9142799999999998</v>
      </c>
      <c r="D17" s="7">
        <v>3.06</v>
      </c>
      <c r="E17" s="7">
        <v>2.37</v>
      </c>
    </row>
    <row r="18" spans="1:5" x14ac:dyDescent="0.2">
      <c r="A18" s="5" t="s">
        <v>24</v>
      </c>
      <c r="B18" s="7">
        <v>200</v>
      </c>
      <c r="C18" s="7">
        <v>5.7142900000000001</v>
      </c>
      <c r="D18" s="7">
        <v>2.5299999999999998</v>
      </c>
      <c r="E18" s="7">
        <v>1.96</v>
      </c>
    </row>
    <row r="19" spans="1:5" x14ac:dyDescent="0.2">
      <c r="A19" s="5" t="s">
        <v>25</v>
      </c>
      <c r="B19" s="7">
        <v>905</v>
      </c>
      <c r="C19" s="7">
        <v>25.857150000000001</v>
      </c>
      <c r="D19" s="7">
        <v>11.45</v>
      </c>
      <c r="E19" s="7">
        <v>8.8800000000000008</v>
      </c>
    </row>
    <row r="20" spans="1:5" x14ac:dyDescent="0.2">
      <c r="A20" s="5" t="s">
        <v>26</v>
      </c>
      <c r="B20" s="7">
        <v>790.1</v>
      </c>
      <c r="C20" s="7">
        <v>22.574290000000001</v>
      </c>
      <c r="D20" s="7">
        <v>9.99</v>
      </c>
      <c r="E20" s="7">
        <v>7.75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5683.81</v>
      </c>
      <c r="C27" s="8">
        <v>162.39458999999999</v>
      </c>
      <c r="D27" s="8">
        <v>71.89</v>
      </c>
      <c r="E27" s="8">
        <v>55.74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1330</v>
      </c>
      <c r="C29" s="7">
        <v>38</v>
      </c>
      <c r="D29" s="7">
        <v>16.82</v>
      </c>
      <c r="E29" s="7">
        <v>13.04</v>
      </c>
    </row>
    <row r="30" spans="1:5" x14ac:dyDescent="0.2">
      <c r="A30" s="5" t="s">
        <v>36</v>
      </c>
      <c r="B30" s="7">
        <v>170.51</v>
      </c>
      <c r="C30" s="7">
        <v>4.8717100000000002</v>
      </c>
      <c r="D30" s="7">
        <v>2.16</v>
      </c>
      <c r="E30" s="7">
        <v>1.67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73.89</v>
      </c>
      <c r="C33" s="7">
        <v>2.1111399999999998</v>
      </c>
      <c r="D33" s="7">
        <v>0.93</v>
      </c>
      <c r="E33" s="7">
        <v>0.72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113.68</v>
      </c>
      <c r="C35" s="7">
        <v>3.2480000000000002</v>
      </c>
      <c r="D35" s="7">
        <v>1.44</v>
      </c>
      <c r="E35" s="7">
        <v>1.1100000000000001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232.35</v>
      </c>
      <c r="C38" s="7">
        <v>6.6385699999999996</v>
      </c>
      <c r="D38" s="7">
        <v>2.94</v>
      </c>
      <c r="E38" s="7">
        <v>2.2799999999999998</v>
      </c>
    </row>
    <row r="39" spans="1:5" x14ac:dyDescent="0.2">
      <c r="A39" s="4" t="s">
        <v>45</v>
      </c>
      <c r="B39" s="8">
        <v>1920.43</v>
      </c>
      <c r="C39" s="8">
        <v>54.869419999999998</v>
      </c>
      <c r="D39" s="8">
        <v>24.29</v>
      </c>
      <c r="E39" s="8">
        <v>18.82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302.57</v>
      </c>
      <c r="C41" s="7">
        <v>8.65</v>
      </c>
      <c r="D41" s="7">
        <v>3.83</v>
      </c>
      <c r="E41" s="7">
        <v>2.97</v>
      </c>
    </row>
    <row r="42" spans="1:5" x14ac:dyDescent="0.2">
      <c r="A42" s="4" t="s">
        <v>48</v>
      </c>
      <c r="B42" s="8">
        <v>302.57</v>
      </c>
      <c r="C42" s="8">
        <v>8.65</v>
      </c>
      <c r="D42" s="8">
        <v>3.83</v>
      </c>
      <c r="E42" s="8">
        <v>2.97</v>
      </c>
    </row>
    <row r="43" spans="1:5" x14ac:dyDescent="0.2">
      <c r="A43" s="4" t="s">
        <v>49</v>
      </c>
      <c r="B43" s="8">
        <v>7906.81</v>
      </c>
      <c r="C43" s="8">
        <v>225.91400999999999</v>
      </c>
      <c r="D43" s="8">
        <v>100.01</v>
      </c>
      <c r="E43" s="8">
        <v>77.53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36.49</v>
      </c>
      <c r="C45" s="7">
        <v>1.04267</v>
      </c>
      <c r="D45" s="7">
        <v>0.46</v>
      </c>
      <c r="E45" s="7">
        <v>0.36</v>
      </c>
    </row>
    <row r="46" spans="1:5" x14ac:dyDescent="0.2">
      <c r="A46" s="5" t="s">
        <v>52</v>
      </c>
      <c r="B46" s="7">
        <v>233.39</v>
      </c>
      <c r="C46" s="7">
        <v>6.6682300000000003</v>
      </c>
      <c r="D46" s="7">
        <v>2.95</v>
      </c>
      <c r="E46" s="7">
        <v>2.29</v>
      </c>
    </row>
    <row r="47" spans="1:5" x14ac:dyDescent="0.2">
      <c r="A47" s="5" t="s">
        <v>53</v>
      </c>
      <c r="B47" s="7">
        <v>147.24</v>
      </c>
      <c r="C47" s="7">
        <v>4.2069299999999998</v>
      </c>
      <c r="D47" s="7">
        <v>1.86</v>
      </c>
      <c r="E47" s="7">
        <v>1.44</v>
      </c>
    </row>
    <row r="48" spans="1:5" x14ac:dyDescent="0.2">
      <c r="A48" s="4" t="s">
        <v>54</v>
      </c>
      <c r="B48" s="8">
        <v>417.12</v>
      </c>
      <c r="C48" s="8">
        <v>11.91783</v>
      </c>
      <c r="D48" s="8">
        <v>5.27</v>
      </c>
      <c r="E48" s="8">
        <v>4.09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287.5</v>
      </c>
      <c r="C50" s="7">
        <v>8.2142900000000001</v>
      </c>
      <c r="D50" s="7">
        <v>3.64</v>
      </c>
      <c r="E50" s="7">
        <v>2.82</v>
      </c>
    </row>
    <row r="51" spans="1:5" x14ac:dyDescent="0.2">
      <c r="A51" s="5" t="s">
        <v>57</v>
      </c>
      <c r="B51" s="7">
        <v>110.33</v>
      </c>
      <c r="C51" s="7">
        <v>3.1522199999999998</v>
      </c>
      <c r="D51" s="7">
        <v>1.4</v>
      </c>
      <c r="E51" s="7">
        <v>1.08</v>
      </c>
    </row>
    <row r="52" spans="1:5" x14ac:dyDescent="0.2">
      <c r="A52" s="5" t="s">
        <v>58</v>
      </c>
      <c r="B52" s="7">
        <v>24.84</v>
      </c>
      <c r="C52" s="7">
        <v>0.70974999999999999</v>
      </c>
      <c r="D52" s="7">
        <v>0.31</v>
      </c>
      <c r="E52" s="7">
        <v>0.24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422.66999999999996</v>
      </c>
      <c r="C54" s="8">
        <v>12.07626</v>
      </c>
      <c r="D54" s="8">
        <v>5.35</v>
      </c>
      <c r="E54" s="8">
        <v>4.1399999999999997</v>
      </c>
    </row>
    <row r="55" spans="1:5" x14ac:dyDescent="0.2">
      <c r="A55" s="4" t="s">
        <v>61</v>
      </c>
      <c r="B55" s="8">
        <v>839.79</v>
      </c>
      <c r="C55" s="8">
        <v>23.99409</v>
      </c>
      <c r="D55" s="8">
        <v>10.62</v>
      </c>
      <c r="E55" s="8">
        <v>8.23</v>
      </c>
    </row>
    <row r="56" spans="1:5" x14ac:dyDescent="0.2">
      <c r="A56" s="4" t="s">
        <v>62</v>
      </c>
      <c r="B56" s="8">
        <v>8746.6</v>
      </c>
      <c r="C56" s="8">
        <v>249.90809999999999</v>
      </c>
      <c r="D56" s="8">
        <v>110.63</v>
      </c>
      <c r="E56" s="8">
        <v>85.76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55.98</v>
      </c>
      <c r="C58" s="7">
        <v>1.5992999999999999</v>
      </c>
      <c r="D58" s="7">
        <v>0.71</v>
      </c>
      <c r="E58" s="7">
        <v>0.55000000000000004</v>
      </c>
    </row>
    <row r="59" spans="1:5" x14ac:dyDescent="0.2">
      <c r="A59" s="5" t="s">
        <v>65</v>
      </c>
      <c r="B59" s="7">
        <v>1394.25</v>
      </c>
      <c r="C59" s="7">
        <v>39.835709999999999</v>
      </c>
      <c r="D59" s="7">
        <v>17.63</v>
      </c>
      <c r="E59" s="7">
        <v>13.67</v>
      </c>
    </row>
    <row r="60" spans="1:5" x14ac:dyDescent="0.2">
      <c r="A60" s="4" t="s">
        <v>66</v>
      </c>
      <c r="B60" s="8">
        <v>1450.23</v>
      </c>
      <c r="C60" s="8">
        <v>41.435009999999998</v>
      </c>
      <c r="D60" s="8">
        <v>18.34</v>
      </c>
      <c r="E60" s="8">
        <v>14.22</v>
      </c>
    </row>
    <row r="61" spans="1:5" x14ac:dyDescent="0.2">
      <c r="A61" s="4" t="s">
        <v>67</v>
      </c>
      <c r="B61" s="8">
        <v>10196.83</v>
      </c>
      <c r="C61" s="8">
        <v>291.34311000000002</v>
      </c>
      <c r="D61" s="8">
        <v>128.97</v>
      </c>
      <c r="E61" s="8">
        <v>99.98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457</v>
      </c>
      <c r="B2" s="2"/>
      <c r="C2" s="2"/>
      <c r="D2" s="2"/>
      <c r="E2" s="2"/>
    </row>
    <row r="3" spans="1:5" x14ac:dyDescent="0.2">
      <c r="A3" s="1" t="s">
        <v>459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460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74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470.84</v>
      </c>
      <c r="C12" s="7">
        <v>25.898790000000002</v>
      </c>
      <c r="D12" s="7">
        <v>9.5399999999999991</v>
      </c>
      <c r="E12" s="7">
        <v>7.13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2093.66</v>
      </c>
      <c r="C16" s="7">
        <v>115.16280999999999</v>
      </c>
      <c r="D16" s="7">
        <v>42.44</v>
      </c>
      <c r="E16" s="7">
        <v>31.7</v>
      </c>
    </row>
    <row r="17" spans="1:5" x14ac:dyDescent="0.2">
      <c r="A17" s="5" t="s">
        <v>23</v>
      </c>
      <c r="B17" s="7">
        <v>187</v>
      </c>
      <c r="C17" s="7">
        <v>10.28604</v>
      </c>
      <c r="D17" s="7">
        <v>3.79</v>
      </c>
      <c r="E17" s="7">
        <v>2.83</v>
      </c>
    </row>
    <row r="18" spans="1:5" x14ac:dyDescent="0.2">
      <c r="A18" s="5" t="s">
        <v>24</v>
      </c>
      <c r="B18" s="7">
        <v>285.14</v>
      </c>
      <c r="C18" s="7">
        <v>15.68427</v>
      </c>
      <c r="D18" s="7">
        <v>5.78</v>
      </c>
      <c r="E18" s="7">
        <v>4.32</v>
      </c>
    </row>
    <row r="19" spans="1:5" x14ac:dyDescent="0.2">
      <c r="A19" s="5" t="s">
        <v>25</v>
      </c>
      <c r="B19" s="7">
        <v>549.02</v>
      </c>
      <c r="C19" s="7">
        <v>30.199120000000001</v>
      </c>
      <c r="D19" s="7">
        <v>11.13</v>
      </c>
      <c r="E19" s="7">
        <v>8.31</v>
      </c>
    </row>
    <row r="20" spans="1:5" x14ac:dyDescent="0.2">
      <c r="A20" s="5" t="s">
        <v>26</v>
      </c>
      <c r="B20" s="7">
        <v>146.99</v>
      </c>
      <c r="C20" s="7">
        <v>8.0852599999999999</v>
      </c>
      <c r="D20" s="7">
        <v>2.98</v>
      </c>
      <c r="E20" s="7">
        <v>2.23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2.46</v>
      </c>
      <c r="C24" s="7">
        <v>0.13531000000000001</v>
      </c>
      <c r="D24" s="7">
        <v>0.05</v>
      </c>
      <c r="E24" s="7">
        <v>0.04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147.47</v>
      </c>
      <c r="C26" s="7">
        <v>8.1116600000000005</v>
      </c>
      <c r="D26" s="7">
        <v>2.99</v>
      </c>
      <c r="E26" s="7">
        <v>2.23</v>
      </c>
    </row>
    <row r="27" spans="1:5" x14ac:dyDescent="0.2">
      <c r="A27" s="4" t="s">
        <v>33</v>
      </c>
      <c r="B27" s="8">
        <v>3882.58</v>
      </c>
      <c r="C27" s="8">
        <v>213.56326000000001</v>
      </c>
      <c r="D27" s="8">
        <v>78.7</v>
      </c>
      <c r="E27" s="8">
        <v>58.79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581.82000000000005</v>
      </c>
      <c r="C29" s="7">
        <v>32.003300000000003</v>
      </c>
      <c r="D29" s="7">
        <v>11.79</v>
      </c>
      <c r="E29" s="7">
        <v>8.81</v>
      </c>
    </row>
    <row r="30" spans="1:5" x14ac:dyDescent="0.2">
      <c r="A30" s="5" t="s">
        <v>36</v>
      </c>
      <c r="B30" s="7">
        <v>116.48</v>
      </c>
      <c r="C30" s="7">
        <v>6.4070400000000003</v>
      </c>
      <c r="D30" s="7">
        <v>2.36</v>
      </c>
      <c r="E30" s="7">
        <v>1.76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77.650000000000006</v>
      </c>
      <c r="C35" s="7">
        <v>4.2711800000000002</v>
      </c>
      <c r="D35" s="7">
        <v>1.57</v>
      </c>
      <c r="E35" s="7">
        <v>1.18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199.49</v>
      </c>
      <c r="C38" s="7">
        <v>10.973050000000001</v>
      </c>
      <c r="D38" s="7">
        <v>4.04</v>
      </c>
      <c r="E38" s="7">
        <v>3.02</v>
      </c>
    </row>
    <row r="39" spans="1:5" x14ac:dyDescent="0.2">
      <c r="A39" s="4" t="s">
        <v>45</v>
      </c>
      <c r="B39" s="8">
        <v>975.44</v>
      </c>
      <c r="C39" s="8">
        <v>53.65457</v>
      </c>
      <c r="D39" s="8">
        <v>19.760000000000002</v>
      </c>
      <c r="E39" s="8">
        <v>14.77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75.56</v>
      </c>
      <c r="C41" s="7">
        <v>4.16</v>
      </c>
      <c r="D41" s="7">
        <v>1.53</v>
      </c>
      <c r="E41" s="7">
        <v>1.1399999999999999</v>
      </c>
    </row>
    <row r="42" spans="1:5" x14ac:dyDescent="0.2">
      <c r="A42" s="4" t="s">
        <v>48</v>
      </c>
      <c r="B42" s="8">
        <v>75.56</v>
      </c>
      <c r="C42" s="8">
        <v>4.16</v>
      </c>
      <c r="D42" s="8">
        <v>1.53</v>
      </c>
      <c r="E42" s="8">
        <v>1.1399999999999999</v>
      </c>
    </row>
    <row r="43" spans="1:5" x14ac:dyDescent="0.2">
      <c r="A43" s="4" t="s">
        <v>49</v>
      </c>
      <c r="B43" s="8">
        <v>4933.5800000000008</v>
      </c>
      <c r="C43" s="8">
        <v>271.37783000000002</v>
      </c>
      <c r="D43" s="8">
        <v>99.99</v>
      </c>
      <c r="E43" s="8">
        <v>74.7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857.18</v>
      </c>
      <c r="C45" s="7">
        <v>47.149500000000003</v>
      </c>
      <c r="D45" s="7">
        <v>17.37</v>
      </c>
      <c r="E45" s="7">
        <v>12.98</v>
      </c>
    </row>
    <row r="46" spans="1:5" x14ac:dyDescent="0.2">
      <c r="A46" s="5" t="s">
        <v>52</v>
      </c>
      <c r="B46" s="7">
        <v>161.93</v>
      </c>
      <c r="C46" s="7">
        <v>8.9072700000000005</v>
      </c>
      <c r="D46" s="7">
        <v>3.28</v>
      </c>
      <c r="E46" s="7">
        <v>2.4500000000000002</v>
      </c>
    </row>
    <row r="47" spans="1:5" x14ac:dyDescent="0.2">
      <c r="A47" s="5" t="s">
        <v>53</v>
      </c>
      <c r="B47" s="7">
        <v>154.32</v>
      </c>
      <c r="C47" s="7">
        <v>8.4883600000000001</v>
      </c>
      <c r="D47" s="7">
        <v>3.13</v>
      </c>
      <c r="E47" s="7">
        <v>2.34</v>
      </c>
    </row>
    <row r="48" spans="1:5" x14ac:dyDescent="0.2">
      <c r="A48" s="4" t="s">
        <v>54</v>
      </c>
      <c r="B48" s="8">
        <v>1173.43</v>
      </c>
      <c r="C48" s="8">
        <v>64.54513</v>
      </c>
      <c r="D48" s="8">
        <v>23.78</v>
      </c>
      <c r="E48" s="8">
        <v>17.77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59.04</v>
      </c>
      <c r="C50" s="7">
        <v>3.24762</v>
      </c>
      <c r="D50" s="7">
        <v>1.2</v>
      </c>
      <c r="E50" s="7">
        <v>0.89</v>
      </c>
    </row>
    <row r="51" spans="1:5" x14ac:dyDescent="0.2">
      <c r="A51" s="5" t="s">
        <v>57</v>
      </c>
      <c r="B51" s="7">
        <v>85.25</v>
      </c>
      <c r="C51" s="7">
        <v>4.6894</v>
      </c>
      <c r="D51" s="7">
        <v>1.73</v>
      </c>
      <c r="E51" s="7">
        <v>1.29</v>
      </c>
    </row>
    <row r="52" spans="1:5" x14ac:dyDescent="0.2">
      <c r="A52" s="5" t="s">
        <v>58</v>
      </c>
      <c r="B52" s="7">
        <v>20.99</v>
      </c>
      <c r="C52" s="7">
        <v>1.15445</v>
      </c>
      <c r="D52" s="7">
        <v>0.43</v>
      </c>
      <c r="E52" s="7">
        <v>0.32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165.28</v>
      </c>
      <c r="C54" s="8">
        <v>9.0914699999999993</v>
      </c>
      <c r="D54" s="8">
        <v>3.36</v>
      </c>
      <c r="E54" s="8">
        <v>2.5</v>
      </c>
    </row>
    <row r="55" spans="1:5" x14ac:dyDescent="0.2">
      <c r="A55" s="4" t="s">
        <v>61</v>
      </c>
      <c r="B55" s="8">
        <v>1338.71</v>
      </c>
      <c r="C55" s="8">
        <v>73.636600000000001</v>
      </c>
      <c r="D55" s="8">
        <v>27.14</v>
      </c>
      <c r="E55" s="8">
        <v>20.27</v>
      </c>
    </row>
    <row r="56" spans="1:5" x14ac:dyDescent="0.2">
      <c r="A56" s="4" t="s">
        <v>62</v>
      </c>
      <c r="B56" s="8">
        <v>6272.2900000000009</v>
      </c>
      <c r="C56" s="8">
        <v>345.01443</v>
      </c>
      <c r="D56" s="8">
        <v>127.13</v>
      </c>
      <c r="E56" s="8">
        <v>94.97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47.29</v>
      </c>
      <c r="C58" s="7">
        <v>2.6013600000000001</v>
      </c>
      <c r="D58" s="7">
        <v>0.96</v>
      </c>
      <c r="E58" s="7">
        <v>0.72</v>
      </c>
    </row>
    <row r="59" spans="1:5" x14ac:dyDescent="0.2">
      <c r="A59" s="5" t="s">
        <v>65</v>
      </c>
      <c r="B59" s="7">
        <v>285.61</v>
      </c>
      <c r="C59" s="7">
        <v>15.71012</v>
      </c>
      <c r="D59" s="7">
        <v>5.79</v>
      </c>
      <c r="E59" s="7">
        <v>4.32</v>
      </c>
    </row>
    <row r="60" spans="1:5" x14ac:dyDescent="0.2">
      <c r="A60" s="4" t="s">
        <v>66</v>
      </c>
      <c r="B60" s="8">
        <v>332.90000000000003</v>
      </c>
      <c r="C60" s="8">
        <v>18.31148</v>
      </c>
      <c r="D60" s="8">
        <v>6.75</v>
      </c>
      <c r="E60" s="8">
        <v>5.04</v>
      </c>
    </row>
    <row r="61" spans="1:5" x14ac:dyDescent="0.2">
      <c r="A61" s="4" t="s">
        <v>67</v>
      </c>
      <c r="B61" s="8">
        <v>6605.1900000000005</v>
      </c>
      <c r="C61" s="8">
        <v>363.32591000000002</v>
      </c>
      <c r="D61" s="8">
        <v>133.88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9"/>
  <sheetViews>
    <sheetView showGridLines="0" zoomScaleNormal="100" workbookViewId="0">
      <selection activeCell="I33" sqref="I33"/>
    </sheetView>
  </sheetViews>
  <sheetFormatPr defaultColWidth="13.140625" defaultRowHeight="12.75" x14ac:dyDescent="0.25"/>
  <cols>
    <col min="1" max="1" width="41.85546875" style="293" customWidth="1"/>
    <col min="2" max="3" width="14.42578125" style="293" customWidth="1"/>
    <col min="4" max="4" width="9.85546875" style="293" customWidth="1"/>
    <col min="5" max="254" width="13.140625" style="293"/>
    <col min="255" max="255" width="52.140625" style="293" customWidth="1"/>
    <col min="256" max="257" width="14.42578125" style="293" customWidth="1"/>
    <col min="258" max="258" width="9.85546875" style="293" customWidth="1"/>
    <col min="259" max="510" width="13.140625" style="293"/>
    <col min="511" max="511" width="52.140625" style="293" customWidth="1"/>
    <col min="512" max="513" width="14.42578125" style="293" customWidth="1"/>
    <col min="514" max="514" width="9.85546875" style="293" customWidth="1"/>
    <col min="515" max="766" width="13.140625" style="293"/>
    <col min="767" max="767" width="52.140625" style="293" customWidth="1"/>
    <col min="768" max="769" width="14.42578125" style="293" customWidth="1"/>
    <col min="770" max="770" width="9.85546875" style="293" customWidth="1"/>
    <col min="771" max="1022" width="13.140625" style="293"/>
    <col min="1023" max="1023" width="52.140625" style="293" customWidth="1"/>
    <col min="1024" max="1025" width="14.42578125" style="293" customWidth="1"/>
    <col min="1026" max="1026" width="9.85546875" style="293" customWidth="1"/>
    <col min="1027" max="1278" width="13.140625" style="293"/>
    <col min="1279" max="1279" width="52.140625" style="293" customWidth="1"/>
    <col min="1280" max="1281" width="14.42578125" style="293" customWidth="1"/>
    <col min="1282" max="1282" width="9.85546875" style="293" customWidth="1"/>
    <col min="1283" max="1534" width="13.140625" style="293"/>
    <col min="1535" max="1535" width="52.140625" style="293" customWidth="1"/>
    <col min="1536" max="1537" width="14.42578125" style="293" customWidth="1"/>
    <col min="1538" max="1538" width="9.85546875" style="293" customWidth="1"/>
    <col min="1539" max="1790" width="13.140625" style="293"/>
    <col min="1791" max="1791" width="52.140625" style="293" customWidth="1"/>
    <col min="1792" max="1793" width="14.42578125" style="293" customWidth="1"/>
    <col min="1794" max="1794" width="9.85546875" style="293" customWidth="1"/>
    <col min="1795" max="2046" width="13.140625" style="293"/>
    <col min="2047" max="2047" width="52.140625" style="293" customWidth="1"/>
    <col min="2048" max="2049" width="14.42578125" style="293" customWidth="1"/>
    <col min="2050" max="2050" width="9.85546875" style="293" customWidth="1"/>
    <col min="2051" max="2302" width="13.140625" style="293"/>
    <col min="2303" max="2303" width="52.140625" style="293" customWidth="1"/>
    <col min="2304" max="2305" width="14.42578125" style="293" customWidth="1"/>
    <col min="2306" max="2306" width="9.85546875" style="293" customWidth="1"/>
    <col min="2307" max="2558" width="13.140625" style="293"/>
    <col min="2559" max="2559" width="52.140625" style="293" customWidth="1"/>
    <col min="2560" max="2561" width="14.42578125" style="293" customWidth="1"/>
    <col min="2562" max="2562" width="9.85546875" style="293" customWidth="1"/>
    <col min="2563" max="2814" width="13.140625" style="293"/>
    <col min="2815" max="2815" width="52.140625" style="293" customWidth="1"/>
    <col min="2816" max="2817" width="14.42578125" style="293" customWidth="1"/>
    <col min="2818" max="2818" width="9.85546875" style="293" customWidth="1"/>
    <col min="2819" max="3070" width="13.140625" style="293"/>
    <col min="3071" max="3071" width="52.140625" style="293" customWidth="1"/>
    <col min="3072" max="3073" width="14.42578125" style="293" customWidth="1"/>
    <col min="3074" max="3074" width="9.85546875" style="293" customWidth="1"/>
    <col min="3075" max="3326" width="13.140625" style="293"/>
    <col min="3327" max="3327" width="52.140625" style="293" customWidth="1"/>
    <col min="3328" max="3329" width="14.42578125" style="293" customWidth="1"/>
    <col min="3330" max="3330" width="9.85546875" style="293" customWidth="1"/>
    <col min="3331" max="3582" width="13.140625" style="293"/>
    <col min="3583" max="3583" width="52.140625" style="293" customWidth="1"/>
    <col min="3584" max="3585" width="14.42578125" style="293" customWidth="1"/>
    <col min="3586" max="3586" width="9.85546875" style="293" customWidth="1"/>
    <col min="3587" max="3838" width="13.140625" style="293"/>
    <col min="3839" max="3839" width="52.140625" style="293" customWidth="1"/>
    <col min="3840" max="3841" width="14.42578125" style="293" customWidth="1"/>
    <col min="3842" max="3842" width="9.85546875" style="293" customWidth="1"/>
    <col min="3843" max="4094" width="13.140625" style="293"/>
    <col min="4095" max="4095" width="52.140625" style="293" customWidth="1"/>
    <col min="4096" max="4097" width="14.42578125" style="293" customWidth="1"/>
    <col min="4098" max="4098" width="9.85546875" style="293" customWidth="1"/>
    <col min="4099" max="4350" width="13.140625" style="293"/>
    <col min="4351" max="4351" width="52.140625" style="293" customWidth="1"/>
    <col min="4352" max="4353" width="14.42578125" style="293" customWidth="1"/>
    <col min="4354" max="4354" width="9.85546875" style="293" customWidth="1"/>
    <col min="4355" max="4606" width="13.140625" style="293"/>
    <col min="4607" max="4607" width="52.140625" style="293" customWidth="1"/>
    <col min="4608" max="4609" width="14.42578125" style="293" customWidth="1"/>
    <col min="4610" max="4610" width="9.85546875" style="293" customWidth="1"/>
    <col min="4611" max="4862" width="13.140625" style="293"/>
    <col min="4863" max="4863" width="52.140625" style="293" customWidth="1"/>
    <col min="4864" max="4865" width="14.42578125" style="293" customWidth="1"/>
    <col min="4866" max="4866" width="9.85546875" style="293" customWidth="1"/>
    <col min="4867" max="5118" width="13.140625" style="293"/>
    <col min="5119" max="5119" width="52.140625" style="293" customWidth="1"/>
    <col min="5120" max="5121" width="14.42578125" style="293" customWidth="1"/>
    <col min="5122" max="5122" width="9.85546875" style="293" customWidth="1"/>
    <col min="5123" max="5374" width="13.140625" style="293"/>
    <col min="5375" max="5375" width="52.140625" style="293" customWidth="1"/>
    <col min="5376" max="5377" width="14.42578125" style="293" customWidth="1"/>
    <col min="5378" max="5378" width="9.85546875" style="293" customWidth="1"/>
    <col min="5379" max="5630" width="13.140625" style="293"/>
    <col min="5631" max="5631" width="52.140625" style="293" customWidth="1"/>
    <col min="5632" max="5633" width="14.42578125" style="293" customWidth="1"/>
    <col min="5634" max="5634" width="9.85546875" style="293" customWidth="1"/>
    <col min="5635" max="5886" width="13.140625" style="293"/>
    <col min="5887" max="5887" width="52.140625" style="293" customWidth="1"/>
    <col min="5888" max="5889" width="14.42578125" style="293" customWidth="1"/>
    <col min="5890" max="5890" width="9.85546875" style="293" customWidth="1"/>
    <col min="5891" max="6142" width="13.140625" style="293"/>
    <col min="6143" max="6143" width="52.140625" style="293" customWidth="1"/>
    <col min="6144" max="6145" width="14.42578125" style="293" customWidth="1"/>
    <col min="6146" max="6146" width="9.85546875" style="293" customWidth="1"/>
    <col min="6147" max="6398" width="13.140625" style="293"/>
    <col min="6399" max="6399" width="52.140625" style="293" customWidth="1"/>
    <col min="6400" max="6401" width="14.42578125" style="293" customWidth="1"/>
    <col min="6402" max="6402" width="9.85546875" style="293" customWidth="1"/>
    <col min="6403" max="6654" width="13.140625" style="293"/>
    <col min="6655" max="6655" width="52.140625" style="293" customWidth="1"/>
    <col min="6656" max="6657" width="14.42578125" style="293" customWidth="1"/>
    <col min="6658" max="6658" width="9.85546875" style="293" customWidth="1"/>
    <col min="6659" max="6910" width="13.140625" style="293"/>
    <col min="6911" max="6911" width="52.140625" style="293" customWidth="1"/>
    <col min="6912" max="6913" width="14.42578125" style="293" customWidth="1"/>
    <col min="6914" max="6914" width="9.85546875" style="293" customWidth="1"/>
    <col min="6915" max="7166" width="13.140625" style="293"/>
    <col min="7167" max="7167" width="52.140625" style="293" customWidth="1"/>
    <col min="7168" max="7169" width="14.42578125" style="293" customWidth="1"/>
    <col min="7170" max="7170" width="9.85546875" style="293" customWidth="1"/>
    <col min="7171" max="7422" width="13.140625" style="293"/>
    <col min="7423" max="7423" width="52.140625" style="293" customWidth="1"/>
    <col min="7424" max="7425" width="14.42578125" style="293" customWidth="1"/>
    <col min="7426" max="7426" width="9.85546875" style="293" customWidth="1"/>
    <col min="7427" max="7678" width="13.140625" style="293"/>
    <col min="7679" max="7679" width="52.140625" style="293" customWidth="1"/>
    <col min="7680" max="7681" width="14.42578125" style="293" customWidth="1"/>
    <col min="7682" max="7682" width="9.85546875" style="293" customWidth="1"/>
    <col min="7683" max="7934" width="13.140625" style="293"/>
    <col min="7935" max="7935" width="52.140625" style="293" customWidth="1"/>
    <col min="7936" max="7937" width="14.42578125" style="293" customWidth="1"/>
    <col min="7938" max="7938" width="9.85546875" style="293" customWidth="1"/>
    <col min="7939" max="8190" width="13.140625" style="293"/>
    <col min="8191" max="8191" width="52.140625" style="293" customWidth="1"/>
    <col min="8192" max="8193" width="14.42578125" style="293" customWidth="1"/>
    <col min="8194" max="8194" width="9.85546875" style="293" customWidth="1"/>
    <col min="8195" max="8446" width="13.140625" style="293"/>
    <col min="8447" max="8447" width="52.140625" style="293" customWidth="1"/>
    <col min="8448" max="8449" width="14.42578125" style="293" customWidth="1"/>
    <col min="8450" max="8450" width="9.85546875" style="293" customWidth="1"/>
    <col min="8451" max="8702" width="13.140625" style="293"/>
    <col min="8703" max="8703" width="52.140625" style="293" customWidth="1"/>
    <col min="8704" max="8705" width="14.42578125" style="293" customWidth="1"/>
    <col min="8706" max="8706" width="9.85546875" style="293" customWidth="1"/>
    <col min="8707" max="8958" width="13.140625" style="293"/>
    <col min="8959" max="8959" width="52.140625" style="293" customWidth="1"/>
    <col min="8960" max="8961" width="14.42578125" style="293" customWidth="1"/>
    <col min="8962" max="8962" width="9.85546875" style="293" customWidth="1"/>
    <col min="8963" max="9214" width="13.140625" style="293"/>
    <col min="9215" max="9215" width="52.140625" style="293" customWidth="1"/>
    <col min="9216" max="9217" width="14.42578125" style="293" customWidth="1"/>
    <col min="9218" max="9218" width="9.85546875" style="293" customWidth="1"/>
    <col min="9219" max="9470" width="13.140625" style="293"/>
    <col min="9471" max="9471" width="52.140625" style="293" customWidth="1"/>
    <col min="9472" max="9473" width="14.42578125" style="293" customWidth="1"/>
    <col min="9474" max="9474" width="9.85546875" style="293" customWidth="1"/>
    <col min="9475" max="9726" width="13.140625" style="293"/>
    <col min="9727" max="9727" width="52.140625" style="293" customWidth="1"/>
    <col min="9728" max="9729" width="14.42578125" style="293" customWidth="1"/>
    <col min="9730" max="9730" width="9.85546875" style="293" customWidth="1"/>
    <col min="9731" max="9982" width="13.140625" style="293"/>
    <col min="9983" max="9983" width="52.140625" style="293" customWidth="1"/>
    <col min="9984" max="9985" width="14.42578125" style="293" customWidth="1"/>
    <col min="9986" max="9986" width="9.85546875" style="293" customWidth="1"/>
    <col min="9987" max="10238" width="13.140625" style="293"/>
    <col min="10239" max="10239" width="52.140625" style="293" customWidth="1"/>
    <col min="10240" max="10241" width="14.42578125" style="293" customWidth="1"/>
    <col min="10242" max="10242" width="9.85546875" style="293" customWidth="1"/>
    <col min="10243" max="10494" width="13.140625" style="293"/>
    <col min="10495" max="10495" width="52.140625" style="293" customWidth="1"/>
    <col min="10496" max="10497" width="14.42578125" style="293" customWidth="1"/>
    <col min="10498" max="10498" width="9.85546875" style="293" customWidth="1"/>
    <col min="10499" max="10750" width="13.140625" style="293"/>
    <col min="10751" max="10751" width="52.140625" style="293" customWidth="1"/>
    <col min="10752" max="10753" width="14.42578125" style="293" customWidth="1"/>
    <col min="10754" max="10754" width="9.85546875" style="293" customWidth="1"/>
    <col min="10755" max="11006" width="13.140625" style="293"/>
    <col min="11007" max="11007" width="52.140625" style="293" customWidth="1"/>
    <col min="11008" max="11009" width="14.42578125" style="293" customWidth="1"/>
    <col min="11010" max="11010" width="9.85546875" style="293" customWidth="1"/>
    <col min="11011" max="11262" width="13.140625" style="293"/>
    <col min="11263" max="11263" width="52.140625" style="293" customWidth="1"/>
    <col min="11264" max="11265" width="14.42578125" style="293" customWidth="1"/>
    <col min="11266" max="11266" width="9.85546875" style="293" customWidth="1"/>
    <col min="11267" max="11518" width="13.140625" style="293"/>
    <col min="11519" max="11519" width="52.140625" style="293" customWidth="1"/>
    <col min="11520" max="11521" width="14.42578125" style="293" customWidth="1"/>
    <col min="11522" max="11522" width="9.85546875" style="293" customWidth="1"/>
    <col min="11523" max="11774" width="13.140625" style="293"/>
    <col min="11775" max="11775" width="52.140625" style="293" customWidth="1"/>
    <col min="11776" max="11777" width="14.42578125" style="293" customWidth="1"/>
    <col min="11778" max="11778" width="9.85546875" style="293" customWidth="1"/>
    <col min="11779" max="12030" width="13.140625" style="293"/>
    <col min="12031" max="12031" width="52.140625" style="293" customWidth="1"/>
    <col min="12032" max="12033" width="14.42578125" style="293" customWidth="1"/>
    <col min="12034" max="12034" width="9.85546875" style="293" customWidth="1"/>
    <col min="12035" max="12286" width="13.140625" style="293"/>
    <col min="12287" max="12287" width="52.140625" style="293" customWidth="1"/>
    <col min="12288" max="12289" width="14.42578125" style="293" customWidth="1"/>
    <col min="12290" max="12290" width="9.85546875" style="293" customWidth="1"/>
    <col min="12291" max="12542" width="13.140625" style="293"/>
    <col min="12543" max="12543" width="52.140625" style="293" customWidth="1"/>
    <col min="12544" max="12545" width="14.42578125" style="293" customWidth="1"/>
    <col min="12546" max="12546" width="9.85546875" style="293" customWidth="1"/>
    <col min="12547" max="12798" width="13.140625" style="293"/>
    <col min="12799" max="12799" width="52.140625" style="293" customWidth="1"/>
    <col min="12800" max="12801" width="14.42578125" style="293" customWidth="1"/>
    <col min="12802" max="12802" width="9.85546875" style="293" customWidth="1"/>
    <col min="12803" max="13054" width="13.140625" style="293"/>
    <col min="13055" max="13055" width="52.140625" style="293" customWidth="1"/>
    <col min="13056" max="13057" width="14.42578125" style="293" customWidth="1"/>
    <col min="13058" max="13058" width="9.85546875" style="293" customWidth="1"/>
    <col min="13059" max="13310" width="13.140625" style="293"/>
    <col min="13311" max="13311" width="52.140625" style="293" customWidth="1"/>
    <col min="13312" max="13313" width="14.42578125" style="293" customWidth="1"/>
    <col min="13314" max="13314" width="9.85546875" style="293" customWidth="1"/>
    <col min="13315" max="13566" width="13.140625" style="293"/>
    <col min="13567" max="13567" width="52.140625" style="293" customWidth="1"/>
    <col min="13568" max="13569" width="14.42578125" style="293" customWidth="1"/>
    <col min="13570" max="13570" width="9.85546875" style="293" customWidth="1"/>
    <col min="13571" max="13822" width="13.140625" style="293"/>
    <col min="13823" max="13823" width="52.140625" style="293" customWidth="1"/>
    <col min="13824" max="13825" width="14.42578125" style="293" customWidth="1"/>
    <col min="13826" max="13826" width="9.85546875" style="293" customWidth="1"/>
    <col min="13827" max="14078" width="13.140625" style="293"/>
    <col min="14079" max="14079" width="52.140625" style="293" customWidth="1"/>
    <col min="14080" max="14081" width="14.42578125" style="293" customWidth="1"/>
    <col min="14082" max="14082" width="9.85546875" style="293" customWidth="1"/>
    <col min="14083" max="14334" width="13.140625" style="293"/>
    <col min="14335" max="14335" width="52.140625" style="293" customWidth="1"/>
    <col min="14336" max="14337" width="14.42578125" style="293" customWidth="1"/>
    <col min="14338" max="14338" width="9.85546875" style="293" customWidth="1"/>
    <col min="14339" max="14590" width="13.140625" style="293"/>
    <col min="14591" max="14591" width="52.140625" style="293" customWidth="1"/>
    <col min="14592" max="14593" width="14.42578125" style="293" customWidth="1"/>
    <col min="14594" max="14594" width="9.85546875" style="293" customWidth="1"/>
    <col min="14595" max="14846" width="13.140625" style="293"/>
    <col min="14847" max="14847" width="52.140625" style="293" customWidth="1"/>
    <col min="14848" max="14849" width="14.42578125" style="293" customWidth="1"/>
    <col min="14850" max="14850" width="9.85546875" style="293" customWidth="1"/>
    <col min="14851" max="15102" width="13.140625" style="293"/>
    <col min="15103" max="15103" width="52.140625" style="293" customWidth="1"/>
    <col min="15104" max="15105" width="14.42578125" style="293" customWidth="1"/>
    <col min="15106" max="15106" width="9.85546875" style="293" customWidth="1"/>
    <col min="15107" max="15358" width="13.140625" style="293"/>
    <col min="15359" max="15359" width="52.140625" style="293" customWidth="1"/>
    <col min="15360" max="15361" width="14.42578125" style="293" customWidth="1"/>
    <col min="15362" max="15362" width="9.85546875" style="293" customWidth="1"/>
    <col min="15363" max="15614" width="13.140625" style="293"/>
    <col min="15615" max="15615" width="52.140625" style="293" customWidth="1"/>
    <col min="15616" max="15617" width="14.42578125" style="293" customWidth="1"/>
    <col min="15618" max="15618" width="9.85546875" style="293" customWidth="1"/>
    <col min="15619" max="15870" width="13.140625" style="293"/>
    <col min="15871" max="15871" width="52.140625" style="293" customWidth="1"/>
    <col min="15872" max="15873" width="14.42578125" style="293" customWidth="1"/>
    <col min="15874" max="15874" width="9.85546875" style="293" customWidth="1"/>
    <col min="15875" max="16126" width="13.140625" style="293"/>
    <col min="16127" max="16127" width="52.140625" style="293" customWidth="1"/>
    <col min="16128" max="16129" width="14.42578125" style="293" customWidth="1"/>
    <col min="16130" max="16130" width="9.85546875" style="293" customWidth="1"/>
    <col min="16131" max="16384" width="13.140625" style="293"/>
  </cols>
  <sheetData>
    <row r="1" spans="1:4" x14ac:dyDescent="0.25">
      <c r="A1" s="291" t="str">
        <f>[30]Custeio!A1</f>
        <v>CUSTO DE PRODUÇÃO ESTIMADO - AGRICULTURA FAMILIAR</v>
      </c>
      <c r="B1" s="292"/>
      <c r="C1" s="292"/>
      <c r="D1" s="292"/>
    </row>
    <row r="2" spans="1:4" x14ac:dyDescent="0.25">
      <c r="A2" s="291" t="str">
        <f>[30]Custeio!A2</f>
        <v>PRODUTO: MANGA</v>
      </c>
      <c r="B2" s="292"/>
      <c r="C2" s="292"/>
      <c r="D2" s="292"/>
    </row>
    <row r="3" spans="1:4" x14ac:dyDescent="0.25">
      <c r="A3" s="291" t="str">
        <f>[30]Custeio!A3</f>
        <v>ETAPA: PRODUÇÃO</v>
      </c>
      <c r="B3" s="292"/>
      <c r="C3" s="292"/>
      <c r="D3" s="292"/>
    </row>
    <row r="4" spans="1:4" x14ac:dyDescent="0.25">
      <c r="A4" s="291" t="str">
        <f>[30]Custeio!A4</f>
        <v>SAFRA DE VERÃO - 2021/2022</v>
      </c>
      <c r="B4" s="292"/>
      <c r="C4" s="292"/>
      <c r="D4" s="292"/>
    </row>
    <row r="5" spans="1:4" x14ac:dyDescent="0.25">
      <c r="A5" s="291" t="str">
        <f>[30]Custeio!A5</f>
        <v>LOCAL:  JUAZEIRO - BA</v>
      </c>
      <c r="B5" s="292"/>
      <c r="C5" s="292"/>
      <c r="D5" s="292"/>
    </row>
    <row r="6" spans="1:4" ht="13.5" thickBot="1" x14ac:dyDescent="0.3">
      <c r="A6" s="294" t="s">
        <v>145</v>
      </c>
      <c r="B6" s="295">
        <f>Produtividade_Media</f>
        <v>23000</v>
      </c>
      <c r="C6" s="296" t="s">
        <v>146</v>
      </c>
    </row>
    <row r="7" spans="1:4" x14ac:dyDescent="0.25">
      <c r="A7" s="297"/>
      <c r="B7" s="298" t="s">
        <v>147</v>
      </c>
      <c r="C7" s="299" t="str">
        <f>[30]Entrada!B14</f>
        <v>MAR/2021</v>
      </c>
      <c r="D7" s="300" t="s">
        <v>149</v>
      </c>
    </row>
    <row r="8" spans="1:4" x14ac:dyDescent="0.25">
      <c r="A8" s="301" t="s">
        <v>9</v>
      </c>
      <c r="D8" s="302" t="s">
        <v>150</v>
      </c>
    </row>
    <row r="9" spans="1:4" ht="13.5" thickBot="1" x14ac:dyDescent="0.3">
      <c r="A9" s="303"/>
      <c r="B9" s="304" t="str">
        <f>[30]Entrada!$B$7</f>
        <v>R$/ha</v>
      </c>
      <c r="C9" s="304" t="str">
        <f>[30]Entrada!$B$6</f>
        <v>R$/1 kg</v>
      </c>
      <c r="D9" s="305" t="s">
        <v>153</v>
      </c>
    </row>
    <row r="10" spans="1:4" x14ac:dyDescent="0.25">
      <c r="A10" s="301" t="s">
        <v>154</v>
      </c>
      <c r="B10" s="306"/>
      <c r="C10" s="307"/>
    </row>
    <row r="11" spans="1:4" x14ac:dyDescent="0.25">
      <c r="A11" s="308" t="s">
        <v>155</v>
      </c>
      <c r="B11" s="309">
        <v>0</v>
      </c>
      <c r="C11" s="309">
        <v>0</v>
      </c>
      <c r="D11" s="310">
        <v>0</v>
      </c>
    </row>
    <row r="12" spans="1:4" x14ac:dyDescent="0.25">
      <c r="A12" s="308" t="s">
        <v>156</v>
      </c>
      <c r="B12" s="311">
        <v>0</v>
      </c>
      <c r="C12" s="311">
        <v>0</v>
      </c>
      <c r="D12" s="310">
        <v>0</v>
      </c>
    </row>
    <row r="13" spans="1:4" x14ac:dyDescent="0.25">
      <c r="A13" s="308" t="s">
        <v>157</v>
      </c>
      <c r="B13" s="309">
        <v>840</v>
      </c>
      <c r="C13" s="309">
        <v>0.04</v>
      </c>
      <c r="D13" s="310">
        <v>2.7814692487821296E-2</v>
      </c>
    </row>
    <row r="14" spans="1:4" x14ac:dyDescent="0.25">
      <c r="A14" s="308" t="s">
        <v>158</v>
      </c>
      <c r="B14" s="309">
        <v>0</v>
      </c>
      <c r="C14" s="309">
        <v>0</v>
      </c>
      <c r="D14" s="310">
        <v>0</v>
      </c>
    </row>
    <row r="15" spans="1:4" x14ac:dyDescent="0.25">
      <c r="A15" s="308" t="s">
        <v>159</v>
      </c>
      <c r="B15" s="309">
        <v>0</v>
      </c>
      <c r="C15" s="309">
        <v>0</v>
      </c>
      <c r="D15" s="310">
        <v>0</v>
      </c>
    </row>
    <row r="16" spans="1:4" x14ac:dyDescent="0.25">
      <c r="A16" s="296" t="s">
        <v>249</v>
      </c>
      <c r="B16" s="309">
        <v>8328.33</v>
      </c>
      <c r="C16" s="309">
        <v>0.35000000000000003</v>
      </c>
      <c r="D16" s="310">
        <v>0.27577373557987706</v>
      </c>
    </row>
    <row r="17" spans="1:4" x14ac:dyDescent="0.25">
      <c r="A17" s="296" t="s">
        <v>250</v>
      </c>
      <c r="B17" s="309">
        <v>121</v>
      </c>
      <c r="C17" s="309">
        <v>0</v>
      </c>
      <c r="D17" s="310">
        <v>4.0066402274123534E-3</v>
      </c>
    </row>
    <row r="18" spans="1:4" x14ac:dyDescent="0.25">
      <c r="A18" s="296" t="s">
        <v>251</v>
      </c>
      <c r="B18" s="309">
        <v>0</v>
      </c>
      <c r="C18" s="309">
        <v>0</v>
      </c>
      <c r="D18" s="310">
        <v>0</v>
      </c>
    </row>
    <row r="19" spans="1:4" x14ac:dyDescent="0.25">
      <c r="A19" s="296" t="s">
        <v>252</v>
      </c>
      <c r="B19" s="309">
        <v>2680.4</v>
      </c>
      <c r="C19" s="309">
        <v>0.12</v>
      </c>
      <c r="D19" s="310">
        <v>8.8755359219471669E-2</v>
      </c>
    </row>
    <row r="20" spans="1:4" x14ac:dyDescent="0.25">
      <c r="A20" s="296" t="s">
        <v>253</v>
      </c>
      <c r="B20" s="309">
        <v>4784.16</v>
      </c>
      <c r="C20" s="309">
        <v>0.21000000000000002</v>
      </c>
      <c r="D20" s="310">
        <v>0.15841659430063706</v>
      </c>
    </row>
    <row r="21" spans="1:4" x14ac:dyDescent="0.25">
      <c r="A21" s="296" t="s">
        <v>254</v>
      </c>
      <c r="B21" s="309">
        <v>802.14</v>
      </c>
      <c r="C21" s="309">
        <v>0.03</v>
      </c>
      <c r="D21" s="310">
        <v>2.6561044562120207E-2</v>
      </c>
    </row>
    <row r="22" spans="1:4" x14ac:dyDescent="0.25">
      <c r="A22" s="296" t="s">
        <v>469</v>
      </c>
      <c r="B22" s="309">
        <v>1600</v>
      </c>
      <c r="C22" s="309">
        <v>7.0000000000000007E-2</v>
      </c>
      <c r="D22" s="310">
        <v>5.2980366643469133E-2</v>
      </c>
    </row>
    <row r="23" spans="1:4" x14ac:dyDescent="0.25">
      <c r="A23" s="296" t="s">
        <v>470</v>
      </c>
      <c r="B23" s="309">
        <v>8384.23</v>
      </c>
      <c r="C23" s="309">
        <v>0.37</v>
      </c>
      <c r="D23" s="310">
        <v>0.27762473713948327</v>
      </c>
    </row>
    <row r="24" spans="1:4" x14ac:dyDescent="0.25">
      <c r="A24" s="312" t="s">
        <v>169</v>
      </c>
      <c r="B24" s="313">
        <v>27540.26</v>
      </c>
      <c r="C24" s="313">
        <v>1.19</v>
      </c>
      <c r="D24" s="314">
        <v>0.91193317016029196</v>
      </c>
    </row>
    <row r="25" spans="1:4" x14ac:dyDescent="0.25">
      <c r="A25" s="315" t="s">
        <v>170</v>
      </c>
      <c r="B25" s="311"/>
      <c r="C25" s="311"/>
    </row>
    <row r="26" spans="1:4" x14ac:dyDescent="0.25">
      <c r="A26" s="308" t="s">
        <v>171</v>
      </c>
      <c r="B26" s="309">
        <v>0</v>
      </c>
      <c r="C26" s="309">
        <v>0</v>
      </c>
      <c r="D26" s="310">
        <v>0</v>
      </c>
    </row>
    <row r="27" spans="1:4" x14ac:dyDescent="0.25">
      <c r="A27" s="308" t="s">
        <v>172</v>
      </c>
      <c r="B27" s="309">
        <v>0</v>
      </c>
      <c r="C27" s="309">
        <v>0</v>
      </c>
      <c r="D27" s="310">
        <v>0</v>
      </c>
    </row>
    <row r="28" spans="1:4" x14ac:dyDescent="0.25">
      <c r="A28" s="308" t="s">
        <v>173</v>
      </c>
      <c r="B28" s="309">
        <v>0</v>
      </c>
      <c r="C28" s="309">
        <v>0</v>
      </c>
      <c r="D28" s="310">
        <v>0</v>
      </c>
    </row>
    <row r="29" spans="1:4" x14ac:dyDescent="0.25">
      <c r="A29" s="308" t="s">
        <v>174</v>
      </c>
      <c r="B29" s="309">
        <v>0</v>
      </c>
      <c r="C29" s="309">
        <v>0</v>
      </c>
      <c r="D29" s="310">
        <v>0</v>
      </c>
    </row>
    <row r="30" spans="1:4" x14ac:dyDescent="0.25">
      <c r="A30" s="308" t="s">
        <v>175</v>
      </c>
      <c r="B30" s="309">
        <v>983.25</v>
      </c>
      <c r="C30" s="309">
        <v>0.04</v>
      </c>
      <c r="D30" s="310">
        <v>3.255809093886939E-2</v>
      </c>
    </row>
    <row r="31" spans="1:4" x14ac:dyDescent="0.25">
      <c r="A31" s="308" t="s">
        <v>176</v>
      </c>
      <c r="B31" s="309">
        <v>0</v>
      </c>
      <c r="C31" s="309">
        <v>0</v>
      </c>
      <c r="D31" s="310">
        <v>0</v>
      </c>
    </row>
    <row r="32" spans="1:4" x14ac:dyDescent="0.25">
      <c r="A32" s="308" t="s">
        <v>177</v>
      </c>
      <c r="B32" s="309">
        <v>0</v>
      </c>
      <c r="C32" s="309">
        <v>0</v>
      </c>
      <c r="D32" s="310">
        <v>0</v>
      </c>
    </row>
    <row r="33" spans="1:244" x14ac:dyDescent="0.25">
      <c r="A33" s="308" t="s">
        <v>178</v>
      </c>
      <c r="B33" s="309">
        <v>0</v>
      </c>
      <c r="C33" s="309">
        <v>0</v>
      </c>
      <c r="D33" s="310">
        <v>0</v>
      </c>
    </row>
    <row r="34" spans="1:244" x14ac:dyDescent="0.25">
      <c r="A34" s="312" t="s">
        <v>179</v>
      </c>
      <c r="B34" s="313">
        <v>983.25</v>
      </c>
      <c r="C34" s="313">
        <v>0.04</v>
      </c>
      <c r="D34" s="314">
        <v>3.255809093886939E-2</v>
      </c>
    </row>
    <row r="35" spans="1:244" s="316" customFormat="1" x14ac:dyDescent="0.25">
      <c r="A35" s="301" t="s">
        <v>46</v>
      </c>
      <c r="B35" s="311"/>
      <c r="C35" s="311"/>
      <c r="D35" s="293"/>
    </row>
    <row r="36" spans="1:244" s="316" customFormat="1" x14ac:dyDescent="0.25">
      <c r="A36" s="308" t="s">
        <v>180</v>
      </c>
      <c r="B36" s="309">
        <v>154.8740734434958</v>
      </c>
      <c r="C36" s="309">
        <v>0.01</v>
      </c>
      <c r="D36" s="310">
        <v>5.1283032466274839E-3</v>
      </c>
    </row>
    <row r="37" spans="1:244" s="316" customFormat="1" x14ac:dyDescent="0.25">
      <c r="A37" s="296" t="s">
        <v>181</v>
      </c>
      <c r="B37" s="309">
        <v>154.8740734434958</v>
      </c>
      <c r="C37" s="309">
        <v>0.01</v>
      </c>
      <c r="D37" s="310">
        <v>5.1283032466274839E-3</v>
      </c>
    </row>
    <row r="38" spans="1:244" s="317" customFormat="1" x14ac:dyDescent="0.25">
      <c r="A38" s="312" t="s">
        <v>182</v>
      </c>
      <c r="B38" s="313">
        <v>28678.384073443493</v>
      </c>
      <c r="C38" s="313">
        <v>1.24</v>
      </c>
      <c r="D38" s="314">
        <v>0.94961956434578887</v>
      </c>
    </row>
    <row r="39" spans="1:244" s="316" customFormat="1" x14ac:dyDescent="0.25">
      <c r="A39" s="301" t="s">
        <v>183</v>
      </c>
      <c r="B39" s="311"/>
      <c r="C39" s="311"/>
      <c r="D39" s="293"/>
    </row>
    <row r="40" spans="1:244" s="316" customFormat="1" x14ac:dyDescent="0.25">
      <c r="A40" s="296" t="s">
        <v>184</v>
      </c>
      <c r="B40" s="309">
        <v>0</v>
      </c>
      <c r="C40" s="309">
        <v>0</v>
      </c>
      <c r="D40" s="310">
        <v>0</v>
      </c>
    </row>
    <row r="41" spans="1:244" s="316" customFormat="1" x14ac:dyDescent="0.25">
      <c r="A41" s="296" t="s">
        <v>185</v>
      </c>
      <c r="B41" s="309">
        <v>0</v>
      </c>
      <c r="C41" s="309">
        <v>0</v>
      </c>
      <c r="D41" s="310">
        <v>0</v>
      </c>
    </row>
    <row r="42" spans="1:244" s="316" customFormat="1" x14ac:dyDescent="0.25">
      <c r="A42" s="308" t="s">
        <v>186</v>
      </c>
      <c r="B42" s="309">
        <v>0</v>
      </c>
      <c r="C42" s="309">
        <v>0</v>
      </c>
      <c r="D42" s="310">
        <v>0</v>
      </c>
    </row>
    <row r="43" spans="1:244" s="316" customFormat="1" x14ac:dyDescent="0.25">
      <c r="A43" s="308" t="s">
        <v>187</v>
      </c>
      <c r="B43" s="309">
        <v>0</v>
      </c>
      <c r="C43" s="309">
        <v>0</v>
      </c>
      <c r="D43" s="310">
        <v>0</v>
      </c>
    </row>
    <row r="44" spans="1:244" s="316" customFormat="1" x14ac:dyDescent="0.25">
      <c r="A44" s="308" t="s">
        <v>188</v>
      </c>
      <c r="B44" s="309">
        <v>1374.666499284164</v>
      </c>
      <c r="C44" s="309">
        <v>0.06</v>
      </c>
      <c r="D44" s="310">
        <v>4.5518959465355759E-2</v>
      </c>
    </row>
    <row r="45" spans="1:244" s="316" customFormat="1" x14ac:dyDescent="0.25">
      <c r="A45" s="312" t="s">
        <v>189</v>
      </c>
      <c r="B45" s="313">
        <v>1374.666499284164</v>
      </c>
      <c r="C45" s="313">
        <v>0.06</v>
      </c>
      <c r="D45" s="314">
        <v>4.5518959465355759E-2</v>
      </c>
      <c r="E45" s="319"/>
      <c r="F45" s="318"/>
      <c r="G45" s="318"/>
      <c r="H45" s="116"/>
      <c r="I45" s="319"/>
      <c r="J45" s="318"/>
      <c r="K45" s="318"/>
      <c r="L45" s="116"/>
      <c r="M45" s="319"/>
      <c r="N45" s="318"/>
      <c r="O45" s="318"/>
      <c r="P45" s="116"/>
      <c r="Q45" s="319"/>
      <c r="R45" s="318"/>
      <c r="S45" s="318"/>
      <c r="T45" s="116"/>
      <c r="U45" s="319"/>
      <c r="V45" s="318"/>
      <c r="W45" s="318"/>
      <c r="X45" s="116"/>
      <c r="Y45" s="319"/>
      <c r="Z45" s="318"/>
      <c r="AA45" s="318"/>
      <c r="AB45" s="116"/>
      <c r="AC45" s="319"/>
      <c r="AD45" s="318"/>
      <c r="AE45" s="318"/>
      <c r="AF45" s="116"/>
      <c r="AG45" s="319"/>
      <c r="AH45" s="318"/>
      <c r="AI45" s="318"/>
      <c r="AJ45" s="116"/>
      <c r="AK45" s="319"/>
      <c r="AL45" s="318"/>
      <c r="AM45" s="318"/>
      <c r="AN45" s="116"/>
      <c r="AO45" s="319"/>
      <c r="AP45" s="318"/>
      <c r="AQ45" s="318"/>
      <c r="AR45" s="116"/>
      <c r="AS45" s="319"/>
      <c r="AT45" s="318"/>
      <c r="AU45" s="318"/>
      <c r="AV45" s="116"/>
      <c r="AW45" s="319"/>
      <c r="AX45" s="318"/>
      <c r="AY45" s="318"/>
      <c r="AZ45" s="116"/>
      <c r="BA45" s="319"/>
      <c r="BB45" s="318"/>
      <c r="BC45" s="318"/>
      <c r="BD45" s="116"/>
      <c r="BE45" s="319"/>
      <c r="BF45" s="318"/>
      <c r="BG45" s="318"/>
      <c r="BH45" s="116"/>
      <c r="BI45" s="319"/>
      <c r="BJ45" s="318"/>
      <c r="BK45" s="318"/>
      <c r="BL45" s="116"/>
      <c r="BM45" s="319"/>
      <c r="BN45" s="318"/>
      <c r="BO45" s="318"/>
      <c r="BP45" s="116"/>
      <c r="BQ45" s="319"/>
      <c r="BR45" s="318"/>
      <c r="BS45" s="318"/>
      <c r="BT45" s="116"/>
      <c r="BU45" s="319"/>
      <c r="BV45" s="318"/>
      <c r="BW45" s="318"/>
      <c r="BX45" s="116"/>
      <c r="BY45" s="319"/>
      <c r="BZ45" s="318"/>
      <c r="CA45" s="318"/>
      <c r="CB45" s="116"/>
      <c r="CC45" s="319"/>
      <c r="CD45" s="318"/>
      <c r="CE45" s="318"/>
      <c r="CF45" s="116"/>
      <c r="CG45" s="319"/>
      <c r="CH45" s="318"/>
      <c r="CI45" s="318"/>
      <c r="CJ45" s="116"/>
      <c r="CK45" s="319"/>
      <c r="CL45" s="318"/>
      <c r="CM45" s="318"/>
      <c r="CN45" s="116"/>
      <c r="CO45" s="319"/>
      <c r="CP45" s="318"/>
      <c r="CQ45" s="318"/>
      <c r="CR45" s="116"/>
      <c r="CS45" s="319"/>
      <c r="CT45" s="318"/>
      <c r="CU45" s="318"/>
      <c r="CV45" s="116"/>
      <c r="CW45" s="319"/>
      <c r="CX45" s="318"/>
      <c r="CY45" s="318"/>
      <c r="CZ45" s="116"/>
      <c r="DA45" s="319"/>
      <c r="DB45" s="318"/>
      <c r="DC45" s="318"/>
      <c r="DD45" s="116"/>
      <c r="DE45" s="319"/>
      <c r="DF45" s="318"/>
      <c r="DG45" s="318"/>
      <c r="DH45" s="116"/>
      <c r="DI45" s="319"/>
      <c r="DJ45" s="318"/>
      <c r="DK45" s="318"/>
      <c r="DL45" s="116"/>
      <c r="DM45" s="319"/>
      <c r="DN45" s="318"/>
      <c r="DO45" s="318"/>
      <c r="DP45" s="116"/>
      <c r="DQ45" s="319"/>
      <c r="DR45" s="318"/>
      <c r="DS45" s="318"/>
      <c r="DT45" s="116"/>
      <c r="DU45" s="319"/>
      <c r="DV45" s="318"/>
      <c r="DW45" s="318"/>
      <c r="DX45" s="116"/>
      <c r="DY45" s="319"/>
      <c r="DZ45" s="318"/>
      <c r="EA45" s="318"/>
      <c r="EB45" s="116"/>
      <c r="EC45" s="319"/>
      <c r="ED45" s="318"/>
      <c r="EE45" s="318"/>
      <c r="EF45" s="116"/>
      <c r="EG45" s="319"/>
      <c r="EH45" s="318"/>
      <c r="EI45" s="318"/>
      <c r="EJ45" s="116"/>
      <c r="EK45" s="319"/>
      <c r="EL45" s="318"/>
      <c r="EM45" s="318"/>
      <c r="EN45" s="116"/>
      <c r="EO45" s="319"/>
      <c r="EP45" s="318"/>
      <c r="EQ45" s="318"/>
      <c r="ER45" s="116"/>
      <c r="ES45" s="319"/>
      <c r="ET45" s="318"/>
      <c r="EU45" s="318"/>
      <c r="EV45" s="116"/>
      <c r="EW45" s="319"/>
      <c r="EX45" s="318"/>
      <c r="EY45" s="318"/>
      <c r="EZ45" s="116"/>
      <c r="FA45" s="319"/>
      <c r="FB45" s="318"/>
      <c r="FC45" s="318"/>
      <c r="FD45" s="116"/>
      <c r="FE45" s="319"/>
      <c r="FF45" s="318"/>
      <c r="FG45" s="318"/>
      <c r="FH45" s="116"/>
      <c r="FI45" s="319"/>
      <c r="FJ45" s="318"/>
      <c r="FK45" s="318"/>
      <c r="FL45" s="116"/>
      <c r="FM45" s="319"/>
      <c r="FN45" s="318"/>
      <c r="FO45" s="318"/>
      <c r="FP45" s="116"/>
      <c r="FQ45" s="319"/>
      <c r="FR45" s="318"/>
      <c r="FS45" s="318"/>
      <c r="FT45" s="116"/>
      <c r="FU45" s="319"/>
      <c r="FV45" s="318"/>
      <c r="FW45" s="318"/>
      <c r="FX45" s="116"/>
      <c r="FY45" s="319"/>
      <c r="FZ45" s="318"/>
      <c r="GA45" s="318"/>
      <c r="GB45" s="116"/>
      <c r="GC45" s="319"/>
      <c r="GD45" s="318"/>
      <c r="GE45" s="318"/>
      <c r="GF45" s="116"/>
      <c r="GG45" s="319"/>
      <c r="GH45" s="318"/>
      <c r="GI45" s="318"/>
      <c r="GJ45" s="116"/>
      <c r="GK45" s="319"/>
      <c r="GL45" s="318"/>
      <c r="GM45" s="318"/>
      <c r="GN45" s="116"/>
      <c r="GO45" s="319"/>
      <c r="GP45" s="318"/>
      <c r="GQ45" s="318"/>
      <c r="GR45" s="116"/>
      <c r="GS45" s="319"/>
      <c r="GT45" s="318"/>
      <c r="GU45" s="318"/>
      <c r="GV45" s="116"/>
      <c r="GW45" s="319"/>
      <c r="GX45" s="318"/>
      <c r="GY45" s="318"/>
      <c r="GZ45" s="116"/>
      <c r="HA45" s="319"/>
      <c r="HB45" s="318"/>
      <c r="HC45" s="318"/>
      <c r="HD45" s="116"/>
      <c r="HE45" s="319"/>
      <c r="HF45" s="318"/>
      <c r="HG45" s="318"/>
      <c r="HH45" s="116"/>
      <c r="HI45" s="319"/>
      <c r="HJ45" s="318"/>
      <c r="HK45" s="318"/>
      <c r="HL45" s="116"/>
      <c r="HM45" s="319"/>
      <c r="HN45" s="318"/>
      <c r="HO45" s="318"/>
      <c r="HP45" s="116"/>
      <c r="HQ45" s="319"/>
      <c r="HR45" s="318"/>
      <c r="HS45" s="318"/>
      <c r="HT45" s="116"/>
      <c r="HU45" s="319"/>
      <c r="HV45" s="318"/>
      <c r="HW45" s="318"/>
      <c r="HX45" s="116"/>
      <c r="HY45" s="319"/>
      <c r="HZ45" s="318"/>
      <c r="IA45" s="318"/>
      <c r="IB45" s="116"/>
      <c r="IC45" s="319"/>
      <c r="ID45" s="318"/>
      <c r="IE45" s="318"/>
      <c r="IF45" s="116"/>
      <c r="IG45" s="319"/>
      <c r="IH45" s="318"/>
      <c r="II45" s="318"/>
      <c r="IJ45" s="116"/>
    </row>
    <row r="46" spans="1:244" s="316" customFormat="1" x14ac:dyDescent="0.25">
      <c r="A46" s="301" t="s">
        <v>190</v>
      </c>
      <c r="B46" s="311"/>
      <c r="C46" s="311"/>
      <c r="D46" s="293"/>
    </row>
    <row r="47" spans="1:244" s="316" customFormat="1" x14ac:dyDescent="0.25">
      <c r="A47" s="308" t="s">
        <v>191</v>
      </c>
      <c r="B47" s="309">
        <v>0</v>
      </c>
      <c r="C47" s="309">
        <v>0</v>
      </c>
      <c r="D47" s="310">
        <v>0</v>
      </c>
    </row>
    <row r="48" spans="1:244" s="316" customFormat="1" x14ac:dyDescent="0.25">
      <c r="A48" s="308" t="s">
        <v>192</v>
      </c>
      <c r="B48" s="309">
        <v>0</v>
      </c>
      <c r="C48" s="309">
        <v>0</v>
      </c>
      <c r="D48" s="310">
        <v>0</v>
      </c>
    </row>
    <row r="49" spans="1:244" s="316" customFormat="1" x14ac:dyDescent="0.25">
      <c r="A49" s="308" t="s">
        <v>193</v>
      </c>
      <c r="B49" s="309">
        <v>0</v>
      </c>
      <c r="C49" s="309">
        <v>0</v>
      </c>
      <c r="D49" s="310">
        <v>0</v>
      </c>
    </row>
    <row r="50" spans="1:244" s="316" customFormat="1" x14ac:dyDescent="0.25">
      <c r="A50" s="312" t="s">
        <v>194</v>
      </c>
      <c r="B50" s="313">
        <v>0</v>
      </c>
      <c r="C50" s="313">
        <v>0</v>
      </c>
      <c r="D50" s="314">
        <v>0</v>
      </c>
      <c r="E50" s="319"/>
      <c r="F50" s="318"/>
      <c r="G50" s="318"/>
      <c r="H50" s="116"/>
      <c r="I50" s="319"/>
      <c r="J50" s="318"/>
      <c r="K50" s="318"/>
      <c r="L50" s="116"/>
      <c r="M50" s="319"/>
      <c r="N50" s="318"/>
      <c r="O50" s="318"/>
      <c r="P50" s="116"/>
      <c r="Q50" s="319"/>
      <c r="R50" s="318"/>
      <c r="S50" s="318"/>
      <c r="T50" s="116"/>
      <c r="U50" s="319"/>
      <c r="V50" s="318"/>
      <c r="W50" s="318"/>
      <c r="X50" s="116"/>
      <c r="Y50" s="319"/>
      <c r="Z50" s="318"/>
      <c r="AA50" s="318"/>
      <c r="AB50" s="116"/>
      <c r="AC50" s="319"/>
      <c r="AD50" s="318"/>
      <c r="AE50" s="318"/>
      <c r="AF50" s="116"/>
      <c r="AG50" s="319"/>
      <c r="AH50" s="318"/>
      <c r="AI50" s="318"/>
      <c r="AJ50" s="116"/>
      <c r="AK50" s="319"/>
      <c r="AL50" s="318"/>
      <c r="AM50" s="318"/>
      <c r="AN50" s="116"/>
      <c r="AO50" s="319"/>
      <c r="AP50" s="318"/>
      <c r="AQ50" s="318"/>
      <c r="AR50" s="116"/>
      <c r="AS50" s="319"/>
      <c r="AT50" s="318"/>
      <c r="AU50" s="318"/>
      <c r="AV50" s="116"/>
      <c r="AW50" s="319"/>
      <c r="AX50" s="318"/>
      <c r="AY50" s="318"/>
      <c r="AZ50" s="116"/>
      <c r="BA50" s="319"/>
      <c r="BB50" s="318"/>
      <c r="BC50" s="318"/>
      <c r="BD50" s="116"/>
      <c r="BE50" s="319"/>
      <c r="BF50" s="318"/>
      <c r="BG50" s="318"/>
      <c r="BH50" s="116"/>
      <c r="BI50" s="319"/>
      <c r="BJ50" s="318"/>
      <c r="BK50" s="318"/>
      <c r="BL50" s="116"/>
      <c r="BM50" s="319"/>
      <c r="BN50" s="318"/>
      <c r="BO50" s="318"/>
      <c r="BP50" s="116"/>
      <c r="BQ50" s="319"/>
      <c r="BR50" s="318"/>
      <c r="BS50" s="318"/>
      <c r="BT50" s="116"/>
      <c r="BU50" s="319"/>
      <c r="BV50" s="318"/>
      <c r="BW50" s="318"/>
      <c r="BX50" s="116"/>
      <c r="BY50" s="319"/>
      <c r="BZ50" s="318"/>
      <c r="CA50" s="318"/>
      <c r="CB50" s="116"/>
      <c r="CC50" s="319"/>
      <c r="CD50" s="318"/>
      <c r="CE50" s="318"/>
      <c r="CF50" s="116"/>
      <c r="CG50" s="319"/>
      <c r="CH50" s="318"/>
      <c r="CI50" s="318"/>
      <c r="CJ50" s="116"/>
      <c r="CK50" s="319"/>
      <c r="CL50" s="318"/>
      <c r="CM50" s="318"/>
      <c r="CN50" s="116"/>
      <c r="CO50" s="319"/>
      <c r="CP50" s="318"/>
      <c r="CQ50" s="318"/>
      <c r="CR50" s="116"/>
      <c r="CS50" s="319"/>
      <c r="CT50" s="318"/>
      <c r="CU50" s="318"/>
      <c r="CV50" s="116"/>
      <c r="CW50" s="319"/>
      <c r="CX50" s="318"/>
      <c r="CY50" s="318"/>
      <c r="CZ50" s="116"/>
      <c r="DA50" s="319"/>
      <c r="DB50" s="318"/>
      <c r="DC50" s="318"/>
      <c r="DD50" s="116"/>
      <c r="DE50" s="319"/>
      <c r="DF50" s="318"/>
      <c r="DG50" s="318"/>
      <c r="DH50" s="116"/>
      <c r="DI50" s="319"/>
      <c r="DJ50" s="318"/>
      <c r="DK50" s="318"/>
      <c r="DL50" s="116"/>
      <c r="DM50" s="319"/>
      <c r="DN50" s="318"/>
      <c r="DO50" s="318"/>
      <c r="DP50" s="116"/>
      <c r="DQ50" s="319"/>
      <c r="DR50" s="318"/>
      <c r="DS50" s="318"/>
      <c r="DT50" s="116"/>
      <c r="DU50" s="319"/>
      <c r="DV50" s="318"/>
      <c r="DW50" s="318"/>
      <c r="DX50" s="116"/>
      <c r="DY50" s="319"/>
      <c r="DZ50" s="318"/>
      <c r="EA50" s="318"/>
      <c r="EB50" s="116"/>
      <c r="EC50" s="319"/>
      <c r="ED50" s="318"/>
      <c r="EE50" s="318"/>
      <c r="EF50" s="116"/>
      <c r="EG50" s="319"/>
      <c r="EH50" s="318"/>
      <c r="EI50" s="318"/>
      <c r="EJ50" s="116"/>
      <c r="EK50" s="319"/>
      <c r="EL50" s="318"/>
      <c r="EM50" s="318"/>
      <c r="EN50" s="116"/>
      <c r="EO50" s="319"/>
      <c r="EP50" s="318"/>
      <c r="EQ50" s="318"/>
      <c r="ER50" s="116"/>
      <c r="ES50" s="319"/>
      <c r="ET50" s="318"/>
      <c r="EU50" s="318"/>
      <c r="EV50" s="116"/>
      <c r="EW50" s="319"/>
      <c r="EX50" s="318"/>
      <c r="EY50" s="318"/>
      <c r="EZ50" s="116"/>
      <c r="FA50" s="319"/>
      <c r="FB50" s="318"/>
      <c r="FC50" s="318"/>
      <c r="FD50" s="116"/>
      <c r="FE50" s="319"/>
      <c r="FF50" s="318"/>
      <c r="FG50" s="318"/>
      <c r="FH50" s="116"/>
      <c r="FI50" s="319"/>
      <c r="FJ50" s="318"/>
      <c r="FK50" s="318"/>
      <c r="FL50" s="116"/>
      <c r="FM50" s="319"/>
      <c r="FN50" s="318"/>
      <c r="FO50" s="318"/>
      <c r="FP50" s="116"/>
      <c r="FQ50" s="319"/>
      <c r="FR50" s="318"/>
      <c r="FS50" s="318"/>
      <c r="FT50" s="116"/>
      <c r="FU50" s="319"/>
      <c r="FV50" s="318"/>
      <c r="FW50" s="318"/>
      <c r="FX50" s="116"/>
      <c r="FY50" s="319"/>
      <c r="FZ50" s="318"/>
      <c r="GA50" s="318"/>
      <c r="GB50" s="116"/>
      <c r="GC50" s="319"/>
      <c r="GD50" s="318"/>
      <c r="GE50" s="318"/>
      <c r="GF50" s="116"/>
      <c r="GG50" s="319"/>
      <c r="GH50" s="318"/>
      <c r="GI50" s="318"/>
      <c r="GJ50" s="116"/>
      <c r="GK50" s="319"/>
      <c r="GL50" s="318"/>
      <c r="GM50" s="318"/>
      <c r="GN50" s="116"/>
      <c r="GO50" s="319"/>
      <c r="GP50" s="318"/>
      <c r="GQ50" s="318"/>
      <c r="GR50" s="116"/>
      <c r="GS50" s="319"/>
      <c r="GT50" s="318"/>
      <c r="GU50" s="318"/>
      <c r="GV50" s="116"/>
      <c r="GW50" s="319"/>
      <c r="GX50" s="318"/>
      <c r="GY50" s="318"/>
      <c r="GZ50" s="116"/>
      <c r="HA50" s="319"/>
      <c r="HB50" s="318"/>
      <c r="HC50" s="318"/>
      <c r="HD50" s="116"/>
      <c r="HE50" s="319"/>
      <c r="HF50" s="318"/>
      <c r="HG50" s="318"/>
      <c r="HH50" s="116"/>
      <c r="HI50" s="319"/>
      <c r="HJ50" s="318"/>
      <c r="HK50" s="318"/>
      <c r="HL50" s="116"/>
      <c r="HM50" s="319"/>
      <c r="HN50" s="318"/>
      <c r="HO50" s="318"/>
      <c r="HP50" s="116"/>
      <c r="HQ50" s="319"/>
      <c r="HR50" s="318"/>
      <c r="HS50" s="318"/>
      <c r="HT50" s="116"/>
      <c r="HU50" s="319"/>
      <c r="HV50" s="318"/>
      <c r="HW50" s="318"/>
      <c r="HX50" s="116"/>
      <c r="HY50" s="319"/>
      <c r="HZ50" s="318"/>
      <c r="IA50" s="318"/>
      <c r="IB50" s="116"/>
      <c r="IC50" s="319"/>
      <c r="ID50" s="318"/>
      <c r="IE50" s="318"/>
      <c r="IF50" s="116"/>
      <c r="IG50" s="319"/>
      <c r="IH50" s="318"/>
      <c r="II50" s="318"/>
      <c r="IJ50" s="116"/>
    </row>
    <row r="51" spans="1:244" s="316" customFormat="1" x14ac:dyDescent="0.25">
      <c r="A51" s="312" t="s">
        <v>195</v>
      </c>
      <c r="B51" s="313">
        <v>1374.666499284164</v>
      </c>
      <c r="C51" s="313">
        <v>0.06</v>
      </c>
      <c r="D51" s="314">
        <v>4.5518959465355759E-2</v>
      </c>
      <c r="E51" s="318"/>
      <c r="F51" s="318"/>
      <c r="G51" s="319"/>
      <c r="H51" s="318"/>
      <c r="I51" s="318"/>
      <c r="J51" s="318"/>
      <c r="K51" s="319"/>
      <c r="L51" s="318"/>
      <c r="M51" s="318"/>
      <c r="N51" s="318"/>
      <c r="O51" s="319"/>
      <c r="P51" s="318"/>
      <c r="Q51" s="318"/>
      <c r="R51" s="318"/>
      <c r="S51" s="319"/>
      <c r="T51" s="318"/>
      <c r="U51" s="318"/>
      <c r="V51" s="318"/>
      <c r="W51" s="319"/>
      <c r="X51" s="318"/>
      <c r="Y51" s="318"/>
      <c r="Z51" s="318"/>
      <c r="AA51" s="319"/>
      <c r="AB51" s="318"/>
      <c r="AC51" s="318"/>
      <c r="AD51" s="318"/>
      <c r="AE51" s="319"/>
      <c r="AF51" s="318"/>
      <c r="AG51" s="318"/>
      <c r="AH51" s="318"/>
      <c r="AI51" s="319"/>
      <c r="AJ51" s="318"/>
      <c r="AK51" s="318"/>
      <c r="AL51" s="318"/>
      <c r="AM51" s="319"/>
      <c r="AN51" s="318"/>
      <c r="AO51" s="318"/>
      <c r="AP51" s="318"/>
      <c r="AQ51" s="319"/>
      <c r="AR51" s="318"/>
      <c r="AS51" s="318"/>
      <c r="AT51" s="318"/>
      <c r="AU51" s="319"/>
      <c r="AV51" s="318"/>
      <c r="AW51" s="318"/>
      <c r="AX51" s="318"/>
      <c r="AY51" s="319"/>
      <c r="AZ51" s="318"/>
      <c r="BA51" s="318"/>
      <c r="BB51" s="318"/>
      <c r="BC51" s="319"/>
      <c r="BD51" s="318"/>
      <c r="BE51" s="318"/>
      <c r="BF51" s="318"/>
      <c r="BG51" s="319"/>
      <c r="BH51" s="318"/>
      <c r="BI51" s="318"/>
      <c r="BJ51" s="318"/>
      <c r="BK51" s="319"/>
      <c r="BL51" s="318"/>
      <c r="BM51" s="318"/>
      <c r="BN51" s="318"/>
      <c r="BO51" s="319"/>
      <c r="BP51" s="318"/>
      <c r="BQ51" s="318"/>
      <c r="BR51" s="318"/>
      <c r="BS51" s="319"/>
      <c r="BT51" s="318"/>
      <c r="BU51" s="318"/>
      <c r="BV51" s="318"/>
      <c r="BW51" s="319"/>
      <c r="BX51" s="318"/>
      <c r="BY51" s="318"/>
      <c r="BZ51" s="318"/>
      <c r="CA51" s="319"/>
      <c r="CB51" s="318"/>
      <c r="CC51" s="318"/>
      <c r="CD51" s="318"/>
      <c r="CE51" s="319"/>
      <c r="CF51" s="318"/>
      <c r="CG51" s="318"/>
      <c r="CH51" s="318"/>
      <c r="CI51" s="319"/>
      <c r="CJ51" s="318"/>
      <c r="CK51" s="318"/>
      <c r="CL51" s="318"/>
      <c r="CM51" s="319"/>
      <c r="CN51" s="318"/>
      <c r="CO51" s="318"/>
      <c r="CP51" s="318"/>
      <c r="CQ51" s="319"/>
      <c r="CR51" s="318"/>
      <c r="CS51" s="318"/>
      <c r="CT51" s="318"/>
      <c r="CU51" s="319"/>
      <c r="CV51" s="318"/>
      <c r="CW51" s="318"/>
      <c r="CX51" s="318"/>
      <c r="CY51" s="319"/>
      <c r="CZ51" s="318"/>
      <c r="DA51" s="318"/>
      <c r="DB51" s="318"/>
      <c r="DC51" s="319"/>
      <c r="DD51" s="318"/>
      <c r="DE51" s="318"/>
      <c r="DF51" s="318"/>
      <c r="DG51" s="319"/>
      <c r="DH51" s="318"/>
      <c r="DI51" s="318"/>
      <c r="DJ51" s="318"/>
      <c r="DK51" s="319"/>
      <c r="DL51" s="318"/>
      <c r="DM51" s="318"/>
      <c r="DN51" s="318"/>
      <c r="DO51" s="319"/>
      <c r="DP51" s="318"/>
      <c r="DQ51" s="318"/>
      <c r="DR51" s="318"/>
      <c r="DS51" s="319"/>
      <c r="DT51" s="318"/>
      <c r="DU51" s="318"/>
      <c r="DV51" s="318"/>
      <c r="DW51" s="319"/>
      <c r="DX51" s="318"/>
      <c r="DY51" s="318"/>
      <c r="DZ51" s="318"/>
      <c r="EA51" s="319"/>
      <c r="EB51" s="318"/>
      <c r="EC51" s="318"/>
      <c r="ED51" s="318"/>
      <c r="EE51" s="319"/>
      <c r="EF51" s="318"/>
      <c r="EG51" s="318"/>
      <c r="EH51" s="318"/>
      <c r="EI51" s="319"/>
      <c r="EJ51" s="318"/>
      <c r="EK51" s="318"/>
      <c r="EL51" s="318"/>
      <c r="EM51" s="319"/>
      <c r="EN51" s="318"/>
      <c r="EO51" s="318"/>
      <c r="EP51" s="318"/>
      <c r="EQ51" s="319"/>
      <c r="ER51" s="318"/>
      <c r="ES51" s="318"/>
      <c r="ET51" s="318"/>
      <c r="EU51" s="319"/>
      <c r="EV51" s="318"/>
      <c r="EW51" s="318"/>
      <c r="EX51" s="318"/>
      <c r="EY51" s="319"/>
      <c r="EZ51" s="318"/>
      <c r="FA51" s="318"/>
      <c r="FB51" s="318"/>
      <c r="FC51" s="319"/>
      <c r="FD51" s="318"/>
      <c r="FE51" s="318"/>
      <c r="FF51" s="318"/>
      <c r="FG51" s="319"/>
      <c r="FH51" s="318"/>
      <c r="FI51" s="318"/>
      <c r="FJ51" s="318"/>
      <c r="FK51" s="319"/>
      <c r="FL51" s="318"/>
      <c r="FM51" s="318"/>
      <c r="FN51" s="318"/>
      <c r="FO51" s="319"/>
      <c r="FP51" s="318"/>
      <c r="FQ51" s="318"/>
      <c r="FR51" s="318"/>
      <c r="FS51" s="319"/>
      <c r="FT51" s="318"/>
      <c r="FU51" s="318"/>
      <c r="FV51" s="318"/>
      <c r="FW51" s="319"/>
      <c r="FX51" s="318"/>
      <c r="FY51" s="318"/>
      <c r="FZ51" s="318"/>
      <c r="GA51" s="319"/>
      <c r="GB51" s="318"/>
      <c r="GC51" s="318"/>
      <c r="GD51" s="318"/>
      <c r="GE51" s="319"/>
      <c r="GF51" s="318"/>
      <c r="GG51" s="318"/>
      <c r="GH51" s="318"/>
      <c r="GI51" s="319"/>
      <c r="GJ51" s="318"/>
      <c r="GK51" s="318"/>
      <c r="GL51" s="318"/>
      <c r="GM51" s="319"/>
      <c r="GN51" s="318"/>
      <c r="GO51" s="318"/>
      <c r="GP51" s="318"/>
      <c r="GQ51" s="319"/>
      <c r="GR51" s="318"/>
      <c r="GS51" s="318"/>
      <c r="GT51" s="318"/>
      <c r="GU51" s="319"/>
      <c r="GV51" s="318"/>
      <c r="GW51" s="318"/>
      <c r="GX51" s="318"/>
      <c r="GY51" s="319"/>
      <c r="GZ51" s="318"/>
      <c r="HA51" s="318"/>
      <c r="HB51" s="318"/>
      <c r="HC51" s="319"/>
      <c r="HD51" s="318"/>
      <c r="HE51" s="318"/>
      <c r="HF51" s="318"/>
      <c r="HG51" s="319"/>
      <c r="HH51" s="318"/>
      <c r="HI51" s="318"/>
      <c r="HJ51" s="318"/>
      <c r="HK51" s="319"/>
      <c r="HL51" s="318"/>
      <c r="HM51" s="318"/>
      <c r="HN51" s="318"/>
      <c r="HO51" s="319"/>
      <c r="HP51" s="318"/>
      <c r="HQ51" s="318"/>
      <c r="HR51" s="318"/>
      <c r="HS51" s="319"/>
      <c r="HT51" s="318"/>
      <c r="HU51" s="318"/>
      <c r="HV51" s="318"/>
      <c r="HW51" s="319"/>
      <c r="HX51" s="318"/>
      <c r="HY51" s="318"/>
      <c r="HZ51" s="318"/>
      <c r="IA51" s="319"/>
      <c r="IB51" s="318"/>
      <c r="IC51" s="318"/>
      <c r="ID51" s="318"/>
      <c r="IE51" s="319"/>
      <c r="IF51" s="318"/>
      <c r="IG51" s="318"/>
      <c r="IH51" s="318"/>
    </row>
    <row r="52" spans="1:244" s="317" customFormat="1" x14ac:dyDescent="0.25">
      <c r="A52" s="312" t="s">
        <v>196</v>
      </c>
      <c r="B52" s="313">
        <v>30053.050572727658</v>
      </c>
      <c r="C52" s="313">
        <v>1.3</v>
      </c>
      <c r="D52" s="314">
        <v>0.99513852381114465</v>
      </c>
    </row>
    <row r="53" spans="1:244" s="316" customFormat="1" x14ac:dyDescent="0.25">
      <c r="A53" s="301" t="s">
        <v>63</v>
      </c>
      <c r="B53" s="311"/>
      <c r="C53" s="311"/>
      <c r="D53" s="293"/>
    </row>
    <row r="54" spans="1:244" s="316" customFormat="1" x14ac:dyDescent="0.25">
      <c r="A54" s="296" t="s">
        <v>197</v>
      </c>
      <c r="B54" s="309">
        <v>0</v>
      </c>
      <c r="C54" s="309">
        <v>0</v>
      </c>
      <c r="D54" s="310">
        <v>0</v>
      </c>
    </row>
    <row r="55" spans="1:244" s="316" customFormat="1" x14ac:dyDescent="0.25">
      <c r="A55" s="296" t="s">
        <v>198</v>
      </c>
      <c r="B55" s="309">
        <v>11.615931918951185</v>
      </c>
      <c r="C55" s="309">
        <v>0</v>
      </c>
      <c r="D55" s="310">
        <v>3.8463520748225613E-4</v>
      </c>
    </row>
    <row r="56" spans="1:244" s="316" customFormat="1" x14ac:dyDescent="0.25">
      <c r="A56" s="296" t="s">
        <v>199</v>
      </c>
      <c r="B56" s="309">
        <v>135.19999999999999</v>
      </c>
      <c r="C56" s="309">
        <v>0.01</v>
      </c>
      <c r="D56" s="310">
        <v>4.4768409813731418E-3</v>
      </c>
    </row>
    <row r="57" spans="1:244" s="316" customFormat="1" x14ac:dyDescent="0.25">
      <c r="A57" s="312" t="s">
        <v>200</v>
      </c>
      <c r="B57" s="313">
        <v>146.81593191895118</v>
      </c>
      <c r="C57" s="313">
        <v>0.01</v>
      </c>
      <c r="D57" s="314">
        <v>4.8614761888553983E-3</v>
      </c>
      <c r="E57" s="319"/>
      <c r="F57" s="318"/>
      <c r="G57" s="318"/>
      <c r="H57" s="116"/>
      <c r="I57" s="319"/>
      <c r="J57" s="318"/>
      <c r="K57" s="318"/>
      <c r="L57" s="116"/>
      <c r="M57" s="319"/>
      <c r="N57" s="318"/>
      <c r="O57" s="318"/>
      <c r="P57" s="116"/>
      <c r="Q57" s="319"/>
      <c r="R57" s="318"/>
      <c r="S57" s="318"/>
      <c r="T57" s="116"/>
      <c r="U57" s="319"/>
      <c r="V57" s="318"/>
      <c r="W57" s="318"/>
      <c r="X57" s="116"/>
      <c r="Y57" s="319"/>
      <c r="Z57" s="318"/>
      <c r="AA57" s="318"/>
      <c r="AB57" s="116"/>
      <c r="AC57" s="319"/>
      <c r="AD57" s="318"/>
      <c r="AE57" s="318"/>
      <c r="AF57" s="116"/>
      <c r="AG57" s="319"/>
      <c r="AH57" s="318"/>
      <c r="AI57" s="318"/>
      <c r="AJ57" s="116"/>
      <c r="AK57" s="319"/>
      <c r="AL57" s="318"/>
      <c r="AM57" s="318"/>
      <c r="AN57" s="116"/>
      <c r="AO57" s="319"/>
      <c r="AP57" s="318"/>
      <c r="AQ57" s="318"/>
      <c r="AR57" s="116"/>
      <c r="AS57" s="319"/>
      <c r="AT57" s="318"/>
      <c r="AU57" s="318"/>
      <c r="AV57" s="116"/>
      <c r="AW57" s="319"/>
      <c r="AX57" s="318"/>
      <c r="AY57" s="318"/>
      <c r="AZ57" s="116"/>
      <c r="BA57" s="319"/>
      <c r="BB57" s="318"/>
      <c r="BC57" s="318"/>
      <c r="BD57" s="116"/>
      <c r="BE57" s="319"/>
      <c r="BF57" s="318"/>
      <c r="BG57" s="318"/>
      <c r="BH57" s="116"/>
      <c r="BI57" s="319"/>
      <c r="BJ57" s="318"/>
      <c r="BK57" s="318"/>
      <c r="BL57" s="116"/>
      <c r="BM57" s="319"/>
      <c r="BN57" s="318"/>
      <c r="BO57" s="318"/>
      <c r="BP57" s="116"/>
      <c r="BQ57" s="319"/>
      <c r="BR57" s="318"/>
      <c r="BS57" s="318"/>
      <c r="BT57" s="116"/>
      <c r="BU57" s="319"/>
      <c r="BV57" s="318"/>
      <c r="BW57" s="318"/>
      <c r="BX57" s="116"/>
      <c r="BY57" s="319"/>
      <c r="BZ57" s="318"/>
      <c r="CA57" s="318"/>
      <c r="CB57" s="116"/>
      <c r="CC57" s="319"/>
      <c r="CD57" s="318"/>
      <c r="CE57" s="318"/>
      <c r="CF57" s="116"/>
      <c r="CG57" s="319"/>
      <c r="CH57" s="318"/>
      <c r="CI57" s="318"/>
      <c r="CJ57" s="116"/>
      <c r="CK57" s="319"/>
      <c r="CL57" s="318"/>
      <c r="CM57" s="318"/>
      <c r="CN57" s="116"/>
      <c r="CO57" s="319"/>
      <c r="CP57" s="318"/>
      <c r="CQ57" s="318"/>
      <c r="CR57" s="116"/>
      <c r="CS57" s="319"/>
      <c r="CT57" s="318"/>
      <c r="CU57" s="318"/>
      <c r="CV57" s="116"/>
      <c r="CW57" s="319"/>
      <c r="CX57" s="318"/>
      <c r="CY57" s="318"/>
      <c r="CZ57" s="116"/>
      <c r="DA57" s="319"/>
      <c r="DB57" s="318"/>
      <c r="DC57" s="318"/>
      <c r="DD57" s="116"/>
      <c r="DE57" s="319"/>
      <c r="DF57" s="318"/>
      <c r="DG57" s="318"/>
      <c r="DH57" s="116"/>
      <c r="DI57" s="319"/>
      <c r="DJ57" s="318"/>
      <c r="DK57" s="318"/>
      <c r="DL57" s="116"/>
      <c r="DM57" s="319"/>
      <c r="DN57" s="318"/>
      <c r="DO57" s="318"/>
      <c r="DP57" s="116"/>
      <c r="DQ57" s="319"/>
      <c r="DR57" s="318"/>
      <c r="DS57" s="318"/>
      <c r="DT57" s="116"/>
      <c r="DU57" s="319"/>
      <c r="DV57" s="318"/>
      <c r="DW57" s="318"/>
      <c r="DX57" s="116"/>
      <c r="DY57" s="319"/>
      <c r="DZ57" s="318"/>
      <c r="EA57" s="318"/>
      <c r="EB57" s="116"/>
      <c r="EC57" s="319"/>
      <c r="ED57" s="318"/>
      <c r="EE57" s="318"/>
      <c r="EF57" s="116"/>
      <c r="EG57" s="319"/>
      <c r="EH57" s="318"/>
      <c r="EI57" s="318"/>
      <c r="EJ57" s="116"/>
      <c r="EK57" s="319"/>
      <c r="EL57" s="318"/>
      <c r="EM57" s="318"/>
      <c r="EN57" s="116"/>
      <c r="EO57" s="319"/>
      <c r="EP57" s="318"/>
      <c r="EQ57" s="318"/>
      <c r="ER57" s="116"/>
      <c r="ES57" s="319"/>
      <c r="ET57" s="318"/>
      <c r="EU57" s="318"/>
      <c r="EV57" s="116"/>
      <c r="EW57" s="319"/>
      <c r="EX57" s="318"/>
      <c r="EY57" s="318"/>
      <c r="EZ57" s="116"/>
      <c r="FA57" s="319"/>
      <c r="FB57" s="318"/>
      <c r="FC57" s="318"/>
      <c r="FD57" s="116"/>
      <c r="FE57" s="319"/>
      <c r="FF57" s="318"/>
      <c r="FG57" s="318"/>
      <c r="FH57" s="116"/>
      <c r="FI57" s="319"/>
      <c r="FJ57" s="318"/>
      <c r="FK57" s="318"/>
      <c r="FL57" s="116"/>
      <c r="FM57" s="319"/>
      <c r="FN57" s="318"/>
      <c r="FO57" s="318"/>
      <c r="FP57" s="116"/>
      <c r="FQ57" s="319"/>
      <c r="FR57" s="318"/>
      <c r="FS57" s="318"/>
      <c r="FT57" s="116"/>
      <c r="FU57" s="319"/>
      <c r="FV57" s="318"/>
      <c r="FW57" s="318"/>
      <c r="FX57" s="116"/>
      <c r="FY57" s="319"/>
      <c r="FZ57" s="318"/>
      <c r="GA57" s="318"/>
      <c r="GB57" s="116"/>
      <c r="GC57" s="319"/>
      <c r="GD57" s="318"/>
      <c r="GE57" s="318"/>
      <c r="GF57" s="116"/>
      <c r="GG57" s="319"/>
      <c r="GH57" s="318"/>
      <c r="GI57" s="318"/>
      <c r="GJ57" s="116"/>
      <c r="GK57" s="319"/>
      <c r="GL57" s="318"/>
      <c r="GM57" s="318"/>
      <c r="GN57" s="116"/>
      <c r="GO57" s="319"/>
      <c r="GP57" s="318"/>
      <c r="GQ57" s="318"/>
      <c r="GR57" s="116"/>
      <c r="GS57" s="319"/>
      <c r="GT57" s="318"/>
      <c r="GU57" s="318"/>
      <c r="GV57" s="116"/>
      <c r="GW57" s="319"/>
      <c r="GX57" s="318"/>
      <c r="GY57" s="318"/>
      <c r="GZ57" s="116"/>
      <c r="HA57" s="319"/>
      <c r="HB57" s="318"/>
      <c r="HC57" s="318"/>
      <c r="HD57" s="116"/>
      <c r="HE57" s="319"/>
      <c r="HF57" s="318"/>
      <c r="HG57" s="318"/>
      <c r="HH57" s="116"/>
      <c r="HI57" s="319"/>
      <c r="HJ57" s="318"/>
      <c r="HK57" s="318"/>
      <c r="HL57" s="116"/>
      <c r="HM57" s="319"/>
      <c r="HN57" s="318"/>
      <c r="HO57" s="318"/>
      <c r="HP57" s="116"/>
      <c r="HQ57" s="319"/>
      <c r="HR57" s="318"/>
      <c r="HS57" s="318"/>
      <c r="HT57" s="116"/>
      <c r="HU57" s="319"/>
      <c r="HV57" s="318"/>
      <c r="HW57" s="318"/>
      <c r="HX57" s="116"/>
      <c r="HY57" s="319"/>
      <c r="HZ57" s="318"/>
      <c r="IA57" s="318"/>
      <c r="IB57" s="116"/>
      <c r="IC57" s="319"/>
      <c r="ID57" s="318"/>
      <c r="IE57" s="318"/>
      <c r="IF57" s="116"/>
      <c r="IG57" s="319"/>
      <c r="IH57" s="318"/>
      <c r="II57" s="318"/>
      <c r="IJ57" s="116"/>
    </row>
    <row r="58" spans="1:244" s="323" customFormat="1" ht="13.5" thickBot="1" x14ac:dyDescent="0.3">
      <c r="A58" s="320" t="s">
        <v>201</v>
      </c>
      <c r="B58" s="321">
        <v>30199.866504646609</v>
      </c>
      <c r="C58" s="321">
        <v>1.31</v>
      </c>
      <c r="D58" s="322">
        <v>1</v>
      </c>
    </row>
    <row r="59" spans="1:244" x14ac:dyDescent="0.25">
      <c r="A59" s="324" t="str">
        <f>[30]Custeio!A120</f>
        <v>Elaboração: CONAB/DIPAI/SUINF/GECUP</v>
      </c>
      <c r="D59" s="325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M22" sqref="M22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471</v>
      </c>
      <c r="B2" s="2"/>
      <c r="C2" s="2"/>
      <c r="D2" s="2"/>
      <c r="E2" s="2"/>
    </row>
    <row r="3" spans="1:5" x14ac:dyDescent="0.2">
      <c r="A3" s="1" t="s">
        <v>472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473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2">
      <c r="A14" s="5" t="s">
        <v>20</v>
      </c>
      <c r="B14" s="7">
        <v>520</v>
      </c>
      <c r="C14" s="7">
        <v>2.5999999999999999E-2</v>
      </c>
      <c r="D14" s="7">
        <v>1.74</v>
      </c>
      <c r="E14" s="7">
        <v>1.71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10570</v>
      </c>
      <c r="C16" s="7">
        <v>0.52849999999999997</v>
      </c>
      <c r="D16" s="7">
        <v>35.35</v>
      </c>
      <c r="E16" s="7">
        <v>34.700000000000003</v>
      </c>
    </row>
    <row r="17" spans="1:5" x14ac:dyDescent="0.2">
      <c r="A17" s="5" t="s">
        <v>23</v>
      </c>
      <c r="B17" s="7">
        <v>198</v>
      </c>
      <c r="C17" s="7">
        <v>9.92E-3</v>
      </c>
      <c r="D17" s="7">
        <v>0.66</v>
      </c>
      <c r="E17" s="7">
        <v>0.65</v>
      </c>
    </row>
    <row r="18" spans="1:5" x14ac:dyDescent="0.2">
      <c r="A18" s="5" t="s">
        <v>24</v>
      </c>
      <c r="B18" s="7">
        <v>600</v>
      </c>
      <c r="C18" s="7">
        <v>0.03</v>
      </c>
      <c r="D18" s="7">
        <v>2.0099999999999998</v>
      </c>
      <c r="E18" s="7">
        <v>1.97</v>
      </c>
    </row>
    <row r="19" spans="1:5" x14ac:dyDescent="0.2">
      <c r="A19" s="5" t="s">
        <v>25</v>
      </c>
      <c r="B19" s="7">
        <v>8385.2999999999993</v>
      </c>
      <c r="C19" s="7">
        <v>0.41926999999999998</v>
      </c>
      <c r="D19" s="7">
        <v>28.04</v>
      </c>
      <c r="E19" s="7">
        <v>27.52</v>
      </c>
    </row>
    <row r="20" spans="1:5" x14ac:dyDescent="0.2">
      <c r="A20" s="5" t="s">
        <v>26</v>
      </c>
      <c r="B20" s="7">
        <v>4521.6000000000004</v>
      </c>
      <c r="C20" s="7">
        <v>0.22608</v>
      </c>
      <c r="D20" s="7">
        <v>15.12</v>
      </c>
      <c r="E20" s="7">
        <v>14.84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3084</v>
      </c>
      <c r="C23" s="7">
        <v>0.1542</v>
      </c>
      <c r="D23" s="7">
        <v>10.31</v>
      </c>
      <c r="E23" s="7">
        <v>10.119999999999999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27878.9</v>
      </c>
      <c r="C27" s="8">
        <v>1.3939699999999999</v>
      </c>
      <c r="D27" s="8">
        <v>93.23</v>
      </c>
      <c r="E27" s="8">
        <v>91.51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836.37</v>
      </c>
      <c r="C30" s="7">
        <v>4.1820000000000003E-2</v>
      </c>
      <c r="D30" s="7">
        <v>2.8</v>
      </c>
      <c r="E30" s="7">
        <v>2.75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645</v>
      </c>
      <c r="C38" s="7">
        <v>3.2250000000000001E-2</v>
      </c>
      <c r="D38" s="7">
        <v>2.16</v>
      </c>
      <c r="E38" s="7">
        <v>2.12</v>
      </c>
    </row>
    <row r="39" spans="1:5" x14ac:dyDescent="0.2">
      <c r="A39" s="4" t="s">
        <v>45</v>
      </c>
      <c r="B39" s="8">
        <v>1481.37</v>
      </c>
      <c r="C39" s="8">
        <v>7.4069999999999997E-2</v>
      </c>
      <c r="D39" s="8">
        <v>4.96</v>
      </c>
      <c r="E39" s="8">
        <v>4.87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542.92999999999995</v>
      </c>
      <c r="C41" s="7">
        <v>0.03</v>
      </c>
      <c r="D41" s="7">
        <v>1.82</v>
      </c>
      <c r="E41" s="7">
        <v>1.78</v>
      </c>
    </row>
    <row r="42" spans="1:5" x14ac:dyDescent="0.2">
      <c r="A42" s="4" t="s">
        <v>48</v>
      </c>
      <c r="B42" s="8">
        <v>542.92999999999995</v>
      </c>
      <c r="C42" s="8">
        <v>0.03</v>
      </c>
      <c r="D42" s="8">
        <v>1.82</v>
      </c>
      <c r="E42" s="8">
        <v>1.78</v>
      </c>
    </row>
    <row r="43" spans="1:5" x14ac:dyDescent="0.2">
      <c r="A43" s="4" t="s">
        <v>49</v>
      </c>
      <c r="B43" s="8">
        <v>29903.200000000001</v>
      </c>
      <c r="C43" s="8">
        <v>1.49804</v>
      </c>
      <c r="D43" s="8">
        <v>100.01</v>
      </c>
      <c r="E43" s="8">
        <v>98.16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92.5</v>
      </c>
      <c r="C45" s="7">
        <v>4.6299999999999996E-3</v>
      </c>
      <c r="D45" s="7">
        <v>0.31</v>
      </c>
      <c r="E45" s="7">
        <v>0.3</v>
      </c>
    </row>
    <row r="46" spans="1:5" x14ac:dyDescent="0.2">
      <c r="A46" s="5" t="s">
        <v>52</v>
      </c>
      <c r="B46" s="7">
        <v>0</v>
      </c>
      <c r="C46" s="7">
        <v>0</v>
      </c>
      <c r="D46" s="7">
        <v>0</v>
      </c>
      <c r="E46" s="7">
        <v>0</v>
      </c>
    </row>
    <row r="47" spans="1:5" x14ac:dyDescent="0.2">
      <c r="A47" s="5" t="s">
        <v>53</v>
      </c>
      <c r="B47" s="7">
        <v>0</v>
      </c>
      <c r="C47" s="7">
        <v>0</v>
      </c>
      <c r="D47" s="7">
        <v>0</v>
      </c>
      <c r="E47" s="7">
        <v>0</v>
      </c>
    </row>
    <row r="48" spans="1:5" x14ac:dyDescent="0.2">
      <c r="A48" s="4" t="s">
        <v>54</v>
      </c>
      <c r="B48" s="8">
        <v>92.5</v>
      </c>
      <c r="C48" s="8">
        <v>4.6299999999999996E-3</v>
      </c>
      <c r="D48" s="8">
        <v>0.31</v>
      </c>
      <c r="E48" s="8">
        <v>0.3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0</v>
      </c>
      <c r="C50" s="7">
        <v>0</v>
      </c>
      <c r="D50" s="7">
        <v>0</v>
      </c>
      <c r="E50" s="7">
        <v>0</v>
      </c>
    </row>
    <row r="51" spans="1:5" x14ac:dyDescent="0.2">
      <c r="A51" s="5" t="s">
        <v>57</v>
      </c>
      <c r="B51" s="7">
        <v>90.27</v>
      </c>
      <c r="C51" s="7">
        <v>4.5100000000000001E-3</v>
      </c>
      <c r="D51" s="7">
        <v>0.3</v>
      </c>
      <c r="E51" s="7">
        <v>0.3</v>
      </c>
    </row>
    <row r="52" spans="1:5" x14ac:dyDescent="0.2">
      <c r="A52" s="5" t="s">
        <v>58</v>
      </c>
      <c r="B52" s="7">
        <v>0</v>
      </c>
      <c r="C52" s="7">
        <v>0</v>
      </c>
      <c r="D52" s="7">
        <v>0</v>
      </c>
      <c r="E52" s="7">
        <v>0</v>
      </c>
    </row>
    <row r="53" spans="1:5" x14ac:dyDescent="0.2">
      <c r="A53" s="5" t="s">
        <v>59</v>
      </c>
      <c r="B53" s="7">
        <v>236.99</v>
      </c>
      <c r="C53" s="7">
        <v>1.1849999999999999E-2</v>
      </c>
      <c r="D53" s="7">
        <v>0.79</v>
      </c>
      <c r="E53" s="7">
        <v>0.78</v>
      </c>
    </row>
    <row r="54" spans="1:5" x14ac:dyDescent="0.2">
      <c r="A54" s="4" t="s">
        <v>60</v>
      </c>
      <c r="B54" s="8">
        <v>327.26</v>
      </c>
      <c r="C54" s="8">
        <v>1.636E-2</v>
      </c>
      <c r="D54" s="8">
        <v>1.0900000000000001</v>
      </c>
      <c r="E54" s="8">
        <v>1.08</v>
      </c>
    </row>
    <row r="55" spans="1:5" x14ac:dyDescent="0.2">
      <c r="A55" s="4" t="s">
        <v>61</v>
      </c>
      <c r="B55" s="8">
        <v>419.76</v>
      </c>
      <c r="C55" s="8">
        <v>2.0990000000000002E-2</v>
      </c>
      <c r="D55" s="8">
        <v>1.4</v>
      </c>
      <c r="E55" s="8">
        <v>1.38</v>
      </c>
    </row>
    <row r="56" spans="1:5" x14ac:dyDescent="0.2">
      <c r="A56" s="4" t="s">
        <v>62</v>
      </c>
      <c r="B56" s="8">
        <v>30322.959999999999</v>
      </c>
      <c r="C56" s="8">
        <v>1.5190300000000001</v>
      </c>
      <c r="D56" s="8">
        <v>101.41</v>
      </c>
      <c r="E56" s="8">
        <v>99.54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0</v>
      </c>
      <c r="C58" s="7">
        <v>0</v>
      </c>
      <c r="D58" s="7">
        <v>0</v>
      </c>
      <c r="E58" s="7">
        <v>0</v>
      </c>
    </row>
    <row r="59" spans="1:5" x14ac:dyDescent="0.2">
      <c r="A59" s="5" t="s">
        <v>65</v>
      </c>
      <c r="B59" s="7">
        <v>141.96</v>
      </c>
      <c r="C59" s="7">
        <v>7.1000000000000004E-3</v>
      </c>
      <c r="D59" s="7">
        <v>0.47</v>
      </c>
      <c r="E59" s="7">
        <v>0.47</v>
      </c>
    </row>
    <row r="60" spans="1:5" x14ac:dyDescent="0.2">
      <c r="A60" s="4" t="s">
        <v>66</v>
      </c>
      <c r="B60" s="8">
        <v>141.96</v>
      </c>
      <c r="C60" s="8">
        <v>7.1000000000000004E-3</v>
      </c>
      <c r="D60" s="8">
        <v>0.47</v>
      </c>
      <c r="E60" s="8">
        <v>0.47</v>
      </c>
    </row>
    <row r="61" spans="1:5" x14ac:dyDescent="0.2">
      <c r="A61" s="4" t="s">
        <v>67</v>
      </c>
      <c r="B61" s="8">
        <v>30464.92</v>
      </c>
      <c r="C61" s="8">
        <v>1.52613</v>
      </c>
      <c r="D61" s="8">
        <v>101.88</v>
      </c>
      <c r="E61" s="8">
        <v>100.01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RowHeight="12.75" x14ac:dyDescent="0.2"/>
  <cols>
    <col min="1" max="1" width="39" style="3" customWidth="1"/>
    <col min="2" max="5" width="11.7109375" style="3" customWidth="1"/>
    <col min="6" max="256" width="9.140625" style="3"/>
    <col min="257" max="257" width="39" style="3" customWidth="1"/>
    <col min="258" max="261" width="11.7109375" style="3" customWidth="1"/>
    <col min="262" max="512" width="9.140625" style="3"/>
    <col min="513" max="513" width="39" style="3" customWidth="1"/>
    <col min="514" max="517" width="11.7109375" style="3" customWidth="1"/>
    <col min="518" max="768" width="9.140625" style="3"/>
    <col min="769" max="769" width="39" style="3" customWidth="1"/>
    <col min="770" max="773" width="11.7109375" style="3" customWidth="1"/>
    <col min="774" max="1024" width="9.140625" style="3"/>
    <col min="1025" max="1025" width="39" style="3" customWidth="1"/>
    <col min="1026" max="1029" width="11.7109375" style="3" customWidth="1"/>
    <col min="1030" max="1280" width="9.140625" style="3"/>
    <col min="1281" max="1281" width="39" style="3" customWidth="1"/>
    <col min="1282" max="1285" width="11.7109375" style="3" customWidth="1"/>
    <col min="1286" max="1536" width="9.140625" style="3"/>
    <col min="1537" max="1537" width="39" style="3" customWidth="1"/>
    <col min="1538" max="1541" width="11.7109375" style="3" customWidth="1"/>
    <col min="1542" max="1792" width="9.140625" style="3"/>
    <col min="1793" max="1793" width="39" style="3" customWidth="1"/>
    <col min="1794" max="1797" width="11.7109375" style="3" customWidth="1"/>
    <col min="1798" max="2048" width="9.140625" style="3"/>
    <col min="2049" max="2049" width="39" style="3" customWidth="1"/>
    <col min="2050" max="2053" width="11.7109375" style="3" customWidth="1"/>
    <col min="2054" max="2304" width="9.140625" style="3"/>
    <col min="2305" max="2305" width="39" style="3" customWidth="1"/>
    <col min="2306" max="2309" width="11.7109375" style="3" customWidth="1"/>
    <col min="2310" max="2560" width="9.140625" style="3"/>
    <col min="2561" max="2561" width="39" style="3" customWidth="1"/>
    <col min="2562" max="2565" width="11.7109375" style="3" customWidth="1"/>
    <col min="2566" max="2816" width="9.140625" style="3"/>
    <col min="2817" max="2817" width="39" style="3" customWidth="1"/>
    <col min="2818" max="2821" width="11.7109375" style="3" customWidth="1"/>
    <col min="2822" max="3072" width="9.140625" style="3"/>
    <col min="3073" max="3073" width="39" style="3" customWidth="1"/>
    <col min="3074" max="3077" width="11.7109375" style="3" customWidth="1"/>
    <col min="3078" max="3328" width="9.140625" style="3"/>
    <col min="3329" max="3329" width="39" style="3" customWidth="1"/>
    <col min="3330" max="3333" width="11.7109375" style="3" customWidth="1"/>
    <col min="3334" max="3584" width="9.140625" style="3"/>
    <col min="3585" max="3585" width="39" style="3" customWidth="1"/>
    <col min="3586" max="3589" width="11.7109375" style="3" customWidth="1"/>
    <col min="3590" max="3840" width="9.140625" style="3"/>
    <col min="3841" max="3841" width="39" style="3" customWidth="1"/>
    <col min="3842" max="3845" width="11.7109375" style="3" customWidth="1"/>
    <col min="3846" max="4096" width="9.140625" style="3"/>
    <col min="4097" max="4097" width="39" style="3" customWidth="1"/>
    <col min="4098" max="4101" width="11.7109375" style="3" customWidth="1"/>
    <col min="4102" max="4352" width="9.140625" style="3"/>
    <col min="4353" max="4353" width="39" style="3" customWidth="1"/>
    <col min="4354" max="4357" width="11.7109375" style="3" customWidth="1"/>
    <col min="4358" max="4608" width="9.140625" style="3"/>
    <col min="4609" max="4609" width="39" style="3" customWidth="1"/>
    <col min="4610" max="4613" width="11.7109375" style="3" customWidth="1"/>
    <col min="4614" max="4864" width="9.140625" style="3"/>
    <col min="4865" max="4865" width="39" style="3" customWidth="1"/>
    <col min="4866" max="4869" width="11.7109375" style="3" customWidth="1"/>
    <col min="4870" max="5120" width="9.140625" style="3"/>
    <col min="5121" max="5121" width="39" style="3" customWidth="1"/>
    <col min="5122" max="5125" width="11.7109375" style="3" customWidth="1"/>
    <col min="5126" max="5376" width="9.140625" style="3"/>
    <col min="5377" max="5377" width="39" style="3" customWidth="1"/>
    <col min="5378" max="5381" width="11.7109375" style="3" customWidth="1"/>
    <col min="5382" max="5632" width="9.140625" style="3"/>
    <col min="5633" max="5633" width="39" style="3" customWidth="1"/>
    <col min="5634" max="5637" width="11.7109375" style="3" customWidth="1"/>
    <col min="5638" max="5888" width="9.140625" style="3"/>
    <col min="5889" max="5889" width="39" style="3" customWidth="1"/>
    <col min="5890" max="5893" width="11.7109375" style="3" customWidth="1"/>
    <col min="5894" max="6144" width="9.140625" style="3"/>
    <col min="6145" max="6145" width="39" style="3" customWidth="1"/>
    <col min="6146" max="6149" width="11.7109375" style="3" customWidth="1"/>
    <col min="6150" max="6400" width="9.140625" style="3"/>
    <col min="6401" max="6401" width="39" style="3" customWidth="1"/>
    <col min="6402" max="6405" width="11.7109375" style="3" customWidth="1"/>
    <col min="6406" max="6656" width="9.140625" style="3"/>
    <col min="6657" max="6657" width="39" style="3" customWidth="1"/>
    <col min="6658" max="6661" width="11.7109375" style="3" customWidth="1"/>
    <col min="6662" max="6912" width="9.140625" style="3"/>
    <col min="6913" max="6913" width="39" style="3" customWidth="1"/>
    <col min="6914" max="6917" width="11.7109375" style="3" customWidth="1"/>
    <col min="6918" max="7168" width="9.140625" style="3"/>
    <col min="7169" max="7169" width="39" style="3" customWidth="1"/>
    <col min="7170" max="7173" width="11.7109375" style="3" customWidth="1"/>
    <col min="7174" max="7424" width="9.140625" style="3"/>
    <col min="7425" max="7425" width="39" style="3" customWidth="1"/>
    <col min="7426" max="7429" width="11.7109375" style="3" customWidth="1"/>
    <col min="7430" max="7680" width="9.140625" style="3"/>
    <col min="7681" max="7681" width="39" style="3" customWidth="1"/>
    <col min="7682" max="7685" width="11.7109375" style="3" customWidth="1"/>
    <col min="7686" max="7936" width="9.140625" style="3"/>
    <col min="7937" max="7937" width="39" style="3" customWidth="1"/>
    <col min="7938" max="7941" width="11.7109375" style="3" customWidth="1"/>
    <col min="7942" max="8192" width="9.140625" style="3"/>
    <col min="8193" max="8193" width="39" style="3" customWidth="1"/>
    <col min="8194" max="8197" width="11.7109375" style="3" customWidth="1"/>
    <col min="8198" max="8448" width="9.140625" style="3"/>
    <col min="8449" max="8449" width="39" style="3" customWidth="1"/>
    <col min="8450" max="8453" width="11.7109375" style="3" customWidth="1"/>
    <col min="8454" max="8704" width="9.140625" style="3"/>
    <col min="8705" max="8705" width="39" style="3" customWidth="1"/>
    <col min="8706" max="8709" width="11.7109375" style="3" customWidth="1"/>
    <col min="8710" max="8960" width="9.140625" style="3"/>
    <col min="8961" max="8961" width="39" style="3" customWidth="1"/>
    <col min="8962" max="8965" width="11.7109375" style="3" customWidth="1"/>
    <col min="8966" max="9216" width="9.140625" style="3"/>
    <col min="9217" max="9217" width="39" style="3" customWidth="1"/>
    <col min="9218" max="9221" width="11.7109375" style="3" customWidth="1"/>
    <col min="9222" max="9472" width="9.140625" style="3"/>
    <col min="9473" max="9473" width="39" style="3" customWidth="1"/>
    <col min="9474" max="9477" width="11.7109375" style="3" customWidth="1"/>
    <col min="9478" max="9728" width="9.140625" style="3"/>
    <col min="9729" max="9729" width="39" style="3" customWidth="1"/>
    <col min="9730" max="9733" width="11.7109375" style="3" customWidth="1"/>
    <col min="9734" max="9984" width="9.140625" style="3"/>
    <col min="9985" max="9985" width="39" style="3" customWidth="1"/>
    <col min="9986" max="9989" width="11.7109375" style="3" customWidth="1"/>
    <col min="9990" max="10240" width="9.140625" style="3"/>
    <col min="10241" max="10241" width="39" style="3" customWidth="1"/>
    <col min="10242" max="10245" width="11.7109375" style="3" customWidth="1"/>
    <col min="10246" max="10496" width="9.140625" style="3"/>
    <col min="10497" max="10497" width="39" style="3" customWidth="1"/>
    <col min="10498" max="10501" width="11.7109375" style="3" customWidth="1"/>
    <col min="10502" max="10752" width="9.140625" style="3"/>
    <col min="10753" max="10753" width="39" style="3" customWidth="1"/>
    <col min="10754" max="10757" width="11.7109375" style="3" customWidth="1"/>
    <col min="10758" max="11008" width="9.140625" style="3"/>
    <col min="11009" max="11009" width="39" style="3" customWidth="1"/>
    <col min="11010" max="11013" width="11.7109375" style="3" customWidth="1"/>
    <col min="11014" max="11264" width="9.140625" style="3"/>
    <col min="11265" max="11265" width="39" style="3" customWidth="1"/>
    <col min="11266" max="11269" width="11.7109375" style="3" customWidth="1"/>
    <col min="11270" max="11520" width="9.140625" style="3"/>
    <col min="11521" max="11521" width="39" style="3" customWidth="1"/>
    <col min="11522" max="11525" width="11.7109375" style="3" customWidth="1"/>
    <col min="11526" max="11776" width="9.140625" style="3"/>
    <col min="11777" max="11777" width="39" style="3" customWidth="1"/>
    <col min="11778" max="11781" width="11.7109375" style="3" customWidth="1"/>
    <col min="11782" max="12032" width="9.140625" style="3"/>
    <col min="12033" max="12033" width="39" style="3" customWidth="1"/>
    <col min="12034" max="12037" width="11.7109375" style="3" customWidth="1"/>
    <col min="12038" max="12288" width="9.140625" style="3"/>
    <col min="12289" max="12289" width="39" style="3" customWidth="1"/>
    <col min="12290" max="12293" width="11.7109375" style="3" customWidth="1"/>
    <col min="12294" max="12544" width="9.140625" style="3"/>
    <col min="12545" max="12545" width="39" style="3" customWidth="1"/>
    <col min="12546" max="12549" width="11.7109375" style="3" customWidth="1"/>
    <col min="12550" max="12800" width="9.140625" style="3"/>
    <col min="12801" max="12801" width="39" style="3" customWidth="1"/>
    <col min="12802" max="12805" width="11.7109375" style="3" customWidth="1"/>
    <col min="12806" max="13056" width="9.140625" style="3"/>
    <col min="13057" max="13057" width="39" style="3" customWidth="1"/>
    <col min="13058" max="13061" width="11.7109375" style="3" customWidth="1"/>
    <col min="13062" max="13312" width="9.140625" style="3"/>
    <col min="13313" max="13313" width="39" style="3" customWidth="1"/>
    <col min="13314" max="13317" width="11.7109375" style="3" customWidth="1"/>
    <col min="13318" max="13568" width="9.140625" style="3"/>
    <col min="13569" max="13569" width="39" style="3" customWidth="1"/>
    <col min="13570" max="13573" width="11.7109375" style="3" customWidth="1"/>
    <col min="13574" max="13824" width="9.140625" style="3"/>
    <col min="13825" max="13825" width="39" style="3" customWidth="1"/>
    <col min="13826" max="13829" width="11.7109375" style="3" customWidth="1"/>
    <col min="13830" max="14080" width="9.140625" style="3"/>
    <col min="14081" max="14081" width="39" style="3" customWidth="1"/>
    <col min="14082" max="14085" width="11.7109375" style="3" customWidth="1"/>
    <col min="14086" max="14336" width="9.140625" style="3"/>
    <col min="14337" max="14337" width="39" style="3" customWidth="1"/>
    <col min="14338" max="14341" width="11.7109375" style="3" customWidth="1"/>
    <col min="14342" max="14592" width="9.140625" style="3"/>
    <col min="14593" max="14593" width="39" style="3" customWidth="1"/>
    <col min="14594" max="14597" width="11.7109375" style="3" customWidth="1"/>
    <col min="14598" max="14848" width="9.140625" style="3"/>
    <col min="14849" max="14849" width="39" style="3" customWidth="1"/>
    <col min="14850" max="14853" width="11.7109375" style="3" customWidth="1"/>
    <col min="14854" max="15104" width="9.140625" style="3"/>
    <col min="15105" max="15105" width="39" style="3" customWidth="1"/>
    <col min="15106" max="15109" width="11.7109375" style="3" customWidth="1"/>
    <col min="15110" max="15360" width="9.140625" style="3"/>
    <col min="15361" max="15361" width="39" style="3" customWidth="1"/>
    <col min="15362" max="15365" width="11.7109375" style="3" customWidth="1"/>
    <col min="15366" max="15616" width="9.140625" style="3"/>
    <col min="15617" max="15617" width="39" style="3" customWidth="1"/>
    <col min="15618" max="15621" width="11.7109375" style="3" customWidth="1"/>
    <col min="15622" max="15872" width="9.140625" style="3"/>
    <col min="15873" max="15873" width="39" style="3" customWidth="1"/>
    <col min="15874" max="15877" width="11.7109375" style="3" customWidth="1"/>
    <col min="15878" max="16128" width="9.140625" style="3"/>
    <col min="16129" max="16129" width="39" style="3" customWidth="1"/>
    <col min="16130" max="16133" width="11.7109375" style="3" customWidth="1"/>
    <col min="16134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x14ac:dyDescent="0.2">
      <c r="A2" s="1" t="s">
        <v>474</v>
      </c>
      <c r="B2" s="2"/>
      <c r="C2" s="2"/>
      <c r="D2" s="2"/>
      <c r="E2" s="2"/>
    </row>
    <row r="3" spans="1:5" x14ac:dyDescent="0.2">
      <c r="A3" s="1" t="s">
        <v>475</v>
      </c>
      <c r="B3" s="2"/>
      <c r="C3" s="2"/>
      <c r="D3" s="2"/>
      <c r="E3" s="2"/>
    </row>
    <row r="4" spans="1:5" x14ac:dyDescent="0.2">
      <c r="A4" s="4" t="s">
        <v>3</v>
      </c>
      <c r="B4" s="1" t="s">
        <v>4</v>
      </c>
      <c r="C4" s="2"/>
      <c r="D4" s="2"/>
      <c r="E4" s="2"/>
    </row>
    <row r="5" spans="1:5" x14ac:dyDescent="0.2">
      <c r="A5" s="4" t="s">
        <v>5</v>
      </c>
      <c r="B5" s="1" t="s">
        <v>6</v>
      </c>
      <c r="C5" s="2"/>
      <c r="D5" s="2"/>
      <c r="E5" s="2"/>
    </row>
    <row r="6" spans="1:5" x14ac:dyDescent="0.2">
      <c r="A6" s="4" t="s">
        <v>476</v>
      </c>
      <c r="B6" s="5" t="s">
        <v>8</v>
      </c>
    </row>
    <row r="7" spans="1:5" ht="22.5" x14ac:dyDescent="0.2">
      <c r="A7" s="6" t="s">
        <v>9</v>
      </c>
      <c r="B7" s="6" t="s">
        <v>10</v>
      </c>
      <c r="C7" s="6" t="s">
        <v>80</v>
      </c>
      <c r="D7" s="6" t="s">
        <v>12</v>
      </c>
      <c r="E7" s="6" t="s">
        <v>13</v>
      </c>
    </row>
    <row r="8" spans="1:5" x14ac:dyDescent="0.2">
      <c r="A8" s="1" t="s">
        <v>14</v>
      </c>
      <c r="B8" s="2"/>
      <c r="C8" s="2"/>
      <c r="D8" s="2"/>
      <c r="E8" s="2"/>
    </row>
    <row r="9" spans="1:5" x14ac:dyDescent="0.2">
      <c r="A9" s="5" t="s">
        <v>15</v>
      </c>
      <c r="B9" s="7">
        <v>0</v>
      </c>
      <c r="C9" s="7">
        <v>0</v>
      </c>
      <c r="D9" s="7">
        <v>0</v>
      </c>
      <c r="E9" s="7">
        <v>0</v>
      </c>
    </row>
    <row r="10" spans="1:5" x14ac:dyDescent="0.2">
      <c r="A10" s="5" t="s">
        <v>16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2">
      <c r="A11" s="5" t="s">
        <v>17</v>
      </c>
    </row>
    <row r="12" spans="1:5" x14ac:dyDescent="0.2">
      <c r="A12" s="5" t="s">
        <v>18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">
      <c r="A13" s="5" t="s">
        <v>19</v>
      </c>
      <c r="B13" s="7">
        <v>1660.37</v>
      </c>
      <c r="C13" s="7">
        <v>5.7250000000000002E-2</v>
      </c>
      <c r="D13" s="7">
        <v>3.45</v>
      </c>
      <c r="E13" s="7">
        <v>3.27</v>
      </c>
    </row>
    <row r="14" spans="1:5" x14ac:dyDescent="0.2">
      <c r="A14" s="5" t="s">
        <v>20</v>
      </c>
      <c r="B14" s="7">
        <v>362.5</v>
      </c>
      <c r="C14" s="7">
        <v>1.2500000000000001E-2</v>
      </c>
      <c r="D14" s="7">
        <v>0.75</v>
      </c>
      <c r="E14" s="7">
        <v>0.71</v>
      </c>
    </row>
    <row r="15" spans="1:5" x14ac:dyDescent="0.2">
      <c r="A15" s="5" t="s">
        <v>21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">
      <c r="A16" s="5" t="s">
        <v>22</v>
      </c>
      <c r="B16" s="7">
        <v>14440.32</v>
      </c>
      <c r="C16" s="7">
        <v>0.49793999999999999</v>
      </c>
      <c r="D16" s="7">
        <v>30.01</v>
      </c>
      <c r="E16" s="7">
        <v>28.48</v>
      </c>
    </row>
    <row r="17" spans="1:5" x14ac:dyDescent="0.2">
      <c r="A17" s="5" t="s">
        <v>23</v>
      </c>
      <c r="B17" s="7">
        <v>88</v>
      </c>
      <c r="C17" s="7">
        <v>3.0400000000000002E-3</v>
      </c>
      <c r="D17" s="7">
        <v>0.18</v>
      </c>
      <c r="E17" s="7">
        <v>0.17</v>
      </c>
    </row>
    <row r="18" spans="1:5" x14ac:dyDescent="0.2">
      <c r="A18" s="5" t="s">
        <v>24</v>
      </c>
      <c r="B18" s="7">
        <v>300</v>
      </c>
      <c r="C18" s="7">
        <v>1.034E-2</v>
      </c>
      <c r="D18" s="7">
        <v>0.62</v>
      </c>
      <c r="E18" s="7">
        <v>0.59</v>
      </c>
    </row>
    <row r="19" spans="1:5" x14ac:dyDescent="0.2">
      <c r="A19" s="5" t="s">
        <v>25</v>
      </c>
      <c r="B19" s="7">
        <v>24844</v>
      </c>
      <c r="C19" s="7">
        <v>0.85667000000000004</v>
      </c>
      <c r="D19" s="7">
        <v>51.63</v>
      </c>
      <c r="E19" s="7">
        <v>49</v>
      </c>
    </row>
    <row r="20" spans="1:5" x14ac:dyDescent="0.2">
      <c r="A20" s="5" t="s">
        <v>26</v>
      </c>
      <c r="B20" s="7">
        <v>3803.55</v>
      </c>
      <c r="C20" s="7">
        <v>0.13116</v>
      </c>
      <c r="D20" s="7">
        <v>7.9</v>
      </c>
      <c r="E20" s="7">
        <v>7.5</v>
      </c>
    </row>
    <row r="21" spans="1:5" x14ac:dyDescent="0.2">
      <c r="A21" s="5" t="s">
        <v>27</v>
      </c>
      <c r="B21" s="7">
        <v>0</v>
      </c>
      <c r="C21" s="7">
        <v>0</v>
      </c>
      <c r="D21" s="7">
        <v>0</v>
      </c>
      <c r="E21" s="7">
        <v>0</v>
      </c>
    </row>
    <row r="22" spans="1:5" x14ac:dyDescent="0.2">
      <c r="A22" s="5" t="s">
        <v>28</v>
      </c>
    </row>
    <row r="23" spans="1:5" x14ac:dyDescent="0.2">
      <c r="A23" s="5" t="s">
        <v>29</v>
      </c>
      <c r="B23" s="7">
        <v>0</v>
      </c>
      <c r="C23" s="7">
        <v>0</v>
      </c>
      <c r="D23" s="7">
        <v>0</v>
      </c>
      <c r="E23" s="7">
        <v>0</v>
      </c>
    </row>
    <row r="24" spans="1:5" x14ac:dyDescent="0.2">
      <c r="A24" s="5" t="s">
        <v>30</v>
      </c>
      <c r="B24" s="7">
        <v>0</v>
      </c>
      <c r="C24" s="7">
        <v>0</v>
      </c>
      <c r="D24" s="7">
        <v>0</v>
      </c>
      <c r="E24" s="7">
        <v>0</v>
      </c>
    </row>
    <row r="25" spans="1:5" x14ac:dyDescent="0.2">
      <c r="A25" s="5" t="s">
        <v>31</v>
      </c>
      <c r="B25" s="7">
        <v>0</v>
      </c>
      <c r="C25" s="7">
        <v>0</v>
      </c>
      <c r="D25" s="7">
        <v>0</v>
      </c>
      <c r="E25" s="7">
        <v>0</v>
      </c>
    </row>
    <row r="26" spans="1:5" x14ac:dyDescent="0.2">
      <c r="A26" s="5" t="s">
        <v>32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">
      <c r="A27" s="4" t="s">
        <v>33</v>
      </c>
      <c r="B27" s="8">
        <v>45498.74</v>
      </c>
      <c r="C27" s="8">
        <v>1.5689</v>
      </c>
      <c r="D27" s="8">
        <v>94.54</v>
      </c>
      <c r="E27" s="8">
        <v>89.72</v>
      </c>
    </row>
    <row r="28" spans="1:5" x14ac:dyDescent="0.2">
      <c r="A28" s="1" t="s">
        <v>34</v>
      </c>
      <c r="B28" s="2"/>
      <c r="C28" s="2"/>
      <c r="D28" s="2"/>
      <c r="E28" s="2"/>
    </row>
    <row r="29" spans="1:5" x14ac:dyDescent="0.2">
      <c r="A29" s="5" t="s">
        <v>35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">
      <c r="A30" s="5" t="s">
        <v>36</v>
      </c>
      <c r="B30" s="7">
        <v>1364.96</v>
      </c>
      <c r="C30" s="7">
        <v>4.7070000000000001E-2</v>
      </c>
      <c r="D30" s="7">
        <v>2.84</v>
      </c>
      <c r="E30" s="7">
        <v>2.69</v>
      </c>
    </row>
    <row r="31" spans="1:5" x14ac:dyDescent="0.2">
      <c r="A31" s="5" t="s">
        <v>37</v>
      </c>
      <c r="B31" s="7">
        <v>0</v>
      </c>
      <c r="C31" s="7">
        <v>0</v>
      </c>
      <c r="D31" s="7">
        <v>0</v>
      </c>
      <c r="E31" s="7">
        <v>0</v>
      </c>
    </row>
    <row r="32" spans="1:5" x14ac:dyDescent="0.2">
      <c r="A32" s="5" t="s">
        <v>38</v>
      </c>
      <c r="B32" s="7">
        <v>0</v>
      </c>
      <c r="C32" s="7">
        <v>0</v>
      </c>
      <c r="D32" s="7">
        <v>0</v>
      </c>
      <c r="E32" s="7">
        <v>0</v>
      </c>
    </row>
    <row r="33" spans="1:5" x14ac:dyDescent="0.2">
      <c r="A33" s="5" t="s">
        <v>39</v>
      </c>
      <c r="B33" s="7">
        <v>0</v>
      </c>
      <c r="C33" s="7">
        <v>0</v>
      </c>
      <c r="D33" s="7">
        <v>0</v>
      </c>
      <c r="E33" s="7">
        <v>0</v>
      </c>
    </row>
    <row r="34" spans="1:5" x14ac:dyDescent="0.2">
      <c r="A34" s="5" t="s">
        <v>40</v>
      </c>
      <c r="B34" s="7">
        <v>0</v>
      </c>
      <c r="C34" s="7">
        <v>0</v>
      </c>
      <c r="D34" s="7">
        <v>0</v>
      </c>
      <c r="E34" s="7">
        <v>0</v>
      </c>
    </row>
    <row r="35" spans="1:5" x14ac:dyDescent="0.2">
      <c r="A35" s="5" t="s">
        <v>41</v>
      </c>
      <c r="B35" s="7">
        <v>0</v>
      </c>
      <c r="C35" s="7">
        <v>0</v>
      </c>
      <c r="D35" s="7">
        <v>0</v>
      </c>
      <c r="E35" s="7">
        <v>0</v>
      </c>
    </row>
    <row r="36" spans="1:5" x14ac:dyDescent="0.2">
      <c r="A36" s="5" t="s">
        <v>42</v>
      </c>
      <c r="B36" s="7">
        <v>0</v>
      </c>
      <c r="C36" s="7">
        <v>0</v>
      </c>
      <c r="D36" s="7">
        <v>0</v>
      </c>
      <c r="E36" s="7">
        <v>0</v>
      </c>
    </row>
    <row r="37" spans="1:5" x14ac:dyDescent="0.2">
      <c r="A37" s="5" t="s">
        <v>43</v>
      </c>
      <c r="B37" s="7">
        <v>0</v>
      </c>
      <c r="C37" s="7">
        <v>0</v>
      </c>
      <c r="D37" s="7">
        <v>0</v>
      </c>
      <c r="E37" s="7">
        <v>0</v>
      </c>
    </row>
    <row r="38" spans="1:5" x14ac:dyDescent="0.2">
      <c r="A38" s="5" t="s">
        <v>44</v>
      </c>
      <c r="B38" s="7">
        <v>753.29</v>
      </c>
      <c r="C38" s="7">
        <v>2.598E-2</v>
      </c>
      <c r="D38" s="7">
        <v>1.57</v>
      </c>
      <c r="E38" s="7">
        <v>1.49</v>
      </c>
    </row>
    <row r="39" spans="1:5" x14ac:dyDescent="0.2">
      <c r="A39" s="4" t="s">
        <v>45</v>
      </c>
      <c r="B39" s="8">
        <v>2118.25</v>
      </c>
      <c r="C39" s="8">
        <v>7.3050000000000004E-2</v>
      </c>
      <c r="D39" s="8">
        <v>4.41</v>
      </c>
      <c r="E39" s="8">
        <v>4.18</v>
      </c>
    </row>
    <row r="40" spans="1:5" x14ac:dyDescent="0.2">
      <c r="A40" s="1" t="s">
        <v>46</v>
      </c>
      <c r="B40" s="2"/>
      <c r="C40" s="2"/>
      <c r="D40" s="2"/>
      <c r="E40" s="2"/>
    </row>
    <row r="41" spans="1:5" x14ac:dyDescent="0.2">
      <c r="A41" s="5" t="s">
        <v>47</v>
      </c>
      <c r="B41" s="7">
        <v>504.2</v>
      </c>
      <c r="C41" s="7">
        <v>0.02</v>
      </c>
      <c r="D41" s="7">
        <v>1.05</v>
      </c>
      <c r="E41" s="7">
        <v>0.99</v>
      </c>
    </row>
    <row r="42" spans="1:5" x14ac:dyDescent="0.2">
      <c r="A42" s="4" t="s">
        <v>48</v>
      </c>
      <c r="B42" s="8">
        <v>504.2</v>
      </c>
      <c r="C42" s="8">
        <v>0.02</v>
      </c>
      <c r="D42" s="8">
        <v>1.05</v>
      </c>
      <c r="E42" s="8">
        <v>0.99</v>
      </c>
    </row>
    <row r="43" spans="1:5" x14ac:dyDescent="0.2">
      <c r="A43" s="4" t="s">
        <v>49</v>
      </c>
      <c r="B43" s="8">
        <v>48121.189999999995</v>
      </c>
      <c r="C43" s="8">
        <v>1.66195</v>
      </c>
      <c r="D43" s="8">
        <v>100</v>
      </c>
      <c r="E43" s="8">
        <v>94.89</v>
      </c>
    </row>
    <row r="44" spans="1:5" x14ac:dyDescent="0.2">
      <c r="A44" s="1" t="s">
        <v>50</v>
      </c>
      <c r="B44" s="2"/>
      <c r="C44" s="2"/>
      <c r="D44" s="2"/>
      <c r="E44" s="2"/>
    </row>
    <row r="45" spans="1:5" x14ac:dyDescent="0.2">
      <c r="A45" s="5" t="s">
        <v>51</v>
      </c>
      <c r="B45" s="7">
        <v>2145</v>
      </c>
      <c r="C45" s="7">
        <v>7.3969999999999994E-2</v>
      </c>
      <c r="D45" s="7">
        <v>4.46</v>
      </c>
      <c r="E45" s="7">
        <v>4.2300000000000004</v>
      </c>
    </row>
    <row r="46" spans="1:5" x14ac:dyDescent="0.2">
      <c r="A46" s="5" t="s">
        <v>52</v>
      </c>
      <c r="B46" s="7">
        <v>128.71</v>
      </c>
      <c r="C46" s="7">
        <v>4.4400000000000004E-3</v>
      </c>
      <c r="D46" s="7">
        <v>0.27</v>
      </c>
      <c r="E46" s="7">
        <v>0.25</v>
      </c>
    </row>
    <row r="47" spans="1:5" x14ac:dyDescent="0.2">
      <c r="A47" s="5" t="s">
        <v>53</v>
      </c>
      <c r="B47" s="7">
        <v>79.540000000000006</v>
      </c>
      <c r="C47" s="7">
        <v>2.7399999999999998E-3</v>
      </c>
      <c r="D47" s="7">
        <v>0.17</v>
      </c>
      <c r="E47" s="7">
        <v>0.16</v>
      </c>
    </row>
    <row r="48" spans="1:5" x14ac:dyDescent="0.2">
      <c r="A48" s="4" t="s">
        <v>54</v>
      </c>
      <c r="B48" s="8">
        <v>2353.25</v>
      </c>
      <c r="C48" s="8">
        <v>8.115E-2</v>
      </c>
      <c r="D48" s="8">
        <v>4.9000000000000004</v>
      </c>
      <c r="E48" s="8">
        <v>4.6399999999999997</v>
      </c>
    </row>
    <row r="49" spans="1:5" x14ac:dyDescent="0.2">
      <c r="A49" s="1" t="s">
        <v>55</v>
      </c>
      <c r="B49" s="2"/>
      <c r="C49" s="2"/>
      <c r="D49" s="2"/>
      <c r="E49" s="2"/>
    </row>
    <row r="50" spans="1:5" x14ac:dyDescent="0.2">
      <c r="A50" s="5" t="s">
        <v>56</v>
      </c>
      <c r="B50" s="7">
        <v>63.48</v>
      </c>
      <c r="C50" s="7">
        <v>2.1900000000000001E-3</v>
      </c>
      <c r="D50" s="7">
        <v>0.13</v>
      </c>
      <c r="E50" s="7">
        <v>0.13</v>
      </c>
    </row>
    <row r="51" spans="1:5" x14ac:dyDescent="0.2">
      <c r="A51" s="5" t="s">
        <v>57</v>
      </c>
      <c r="B51" s="7">
        <v>40.119999999999997</v>
      </c>
      <c r="C51" s="7">
        <v>1.3799999999999999E-3</v>
      </c>
      <c r="D51" s="7">
        <v>0.08</v>
      </c>
      <c r="E51" s="7">
        <v>0.08</v>
      </c>
    </row>
    <row r="52" spans="1:5" x14ac:dyDescent="0.2">
      <c r="A52" s="5" t="s">
        <v>58</v>
      </c>
      <c r="B52" s="7">
        <v>13.62</v>
      </c>
      <c r="C52" s="7">
        <v>4.6999999999999999E-4</v>
      </c>
      <c r="D52" s="7">
        <v>0.03</v>
      </c>
      <c r="E52" s="7">
        <v>0.03</v>
      </c>
    </row>
    <row r="53" spans="1:5" x14ac:dyDescent="0.2">
      <c r="A53" s="5" t="s">
        <v>59</v>
      </c>
      <c r="B53" s="7">
        <v>0</v>
      </c>
      <c r="C53" s="7">
        <v>0</v>
      </c>
      <c r="D53" s="7">
        <v>0</v>
      </c>
      <c r="E53" s="7">
        <v>0</v>
      </c>
    </row>
    <row r="54" spans="1:5" x14ac:dyDescent="0.2">
      <c r="A54" s="4" t="s">
        <v>60</v>
      </c>
      <c r="B54" s="8">
        <v>117.22</v>
      </c>
      <c r="C54" s="8">
        <v>4.0400000000000002E-3</v>
      </c>
      <c r="D54" s="8">
        <v>0.24</v>
      </c>
      <c r="E54" s="8">
        <v>0.24</v>
      </c>
    </row>
    <row r="55" spans="1:5" x14ac:dyDescent="0.2">
      <c r="A55" s="4" t="s">
        <v>61</v>
      </c>
      <c r="B55" s="8">
        <v>2470.4699999999998</v>
      </c>
      <c r="C55" s="8">
        <v>8.5190000000000002E-2</v>
      </c>
      <c r="D55" s="8">
        <v>5.14</v>
      </c>
      <c r="E55" s="8">
        <v>4.88</v>
      </c>
    </row>
    <row r="56" spans="1:5" x14ac:dyDescent="0.2">
      <c r="A56" s="4" t="s">
        <v>62</v>
      </c>
      <c r="B56" s="8">
        <v>50591.659999999996</v>
      </c>
      <c r="C56" s="8">
        <v>1.7471399999999999</v>
      </c>
      <c r="D56" s="8">
        <v>105.14</v>
      </c>
      <c r="E56" s="8">
        <v>99.77</v>
      </c>
    </row>
    <row r="57" spans="1:5" x14ac:dyDescent="0.2">
      <c r="A57" s="1" t="s">
        <v>63</v>
      </c>
      <c r="B57" s="2"/>
      <c r="C57" s="2"/>
      <c r="D57" s="2"/>
      <c r="E57" s="2"/>
    </row>
    <row r="58" spans="1:5" x14ac:dyDescent="0.2">
      <c r="A58" s="5" t="s">
        <v>64</v>
      </c>
      <c r="B58" s="7">
        <v>30.69</v>
      </c>
      <c r="C58" s="7">
        <v>1.06E-3</v>
      </c>
      <c r="D58" s="7">
        <v>0.06</v>
      </c>
      <c r="E58" s="7">
        <v>0.06</v>
      </c>
    </row>
    <row r="59" spans="1:5" x14ac:dyDescent="0.2">
      <c r="A59" s="5" t="s">
        <v>65</v>
      </c>
      <c r="B59" s="7">
        <v>84.5</v>
      </c>
      <c r="C59" s="7">
        <v>2.9099999999999998E-3</v>
      </c>
      <c r="D59" s="7">
        <v>0.18</v>
      </c>
      <c r="E59" s="7">
        <v>0.17</v>
      </c>
    </row>
    <row r="60" spans="1:5" x14ac:dyDescent="0.2">
      <c r="A60" s="4" t="s">
        <v>66</v>
      </c>
      <c r="B60" s="8">
        <v>115.19</v>
      </c>
      <c r="C60" s="8">
        <v>3.9699999999999996E-3</v>
      </c>
      <c r="D60" s="8">
        <v>0.24</v>
      </c>
      <c r="E60" s="8">
        <v>0.23</v>
      </c>
    </row>
    <row r="61" spans="1:5" x14ac:dyDescent="0.2">
      <c r="A61" s="4" t="s">
        <v>67</v>
      </c>
      <c r="B61" s="8">
        <v>50706.85</v>
      </c>
      <c r="C61" s="8">
        <v>1.7511099999999999</v>
      </c>
      <c r="D61" s="8">
        <v>105.38</v>
      </c>
      <c r="E61" s="8">
        <v>100</v>
      </c>
    </row>
    <row r="63" spans="1:5" x14ac:dyDescent="0.2">
      <c r="A63" s="1" t="s">
        <v>68</v>
      </c>
      <c r="B63" s="2"/>
      <c r="C63" s="2"/>
      <c r="D63" s="2"/>
      <c r="E63" s="2"/>
    </row>
  </sheetData>
  <mergeCells count="12">
    <mergeCell ref="A28:E28"/>
    <mergeCell ref="A40:E40"/>
    <mergeCell ref="A44:E44"/>
    <mergeCell ref="A49:E49"/>
    <mergeCell ref="A57:E57"/>
    <mergeCell ref="A63:E63"/>
    <mergeCell ref="A1:E1"/>
    <mergeCell ref="A2:E2"/>
    <mergeCell ref="A3:E3"/>
    <mergeCell ref="B4:E4"/>
    <mergeCell ref="B5:E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127</vt:i4>
      </vt:variant>
      <vt:variant>
        <vt:lpstr>Intervalos nomeados</vt:lpstr>
      </vt:variant>
      <vt:variant>
        <vt:i4>19</vt:i4>
      </vt:variant>
    </vt:vector>
  </HeadingPairs>
  <TitlesOfParts>
    <vt:vector size="146" baseType="lpstr">
      <vt:lpstr>ABACAXI-AL</vt:lpstr>
      <vt:lpstr>ABACAXI-PA</vt:lpstr>
      <vt:lpstr>ABACAXI-PB</vt:lpstr>
      <vt:lpstr>AÇAÍ-PA</vt:lpstr>
      <vt:lpstr>ALHO-RS</vt:lpstr>
      <vt:lpstr>ALHO-SC</vt:lpstr>
      <vt:lpstr>AMENDOIM-SP</vt:lpstr>
      <vt:lpstr>AMENDOIM-SP1</vt:lpstr>
      <vt:lpstr>ARROZ-AL</vt:lpstr>
      <vt:lpstr>ARROZ-RS</vt:lpstr>
      <vt:lpstr>ARROZ-RS1</vt:lpstr>
      <vt:lpstr>ARROZ-RS2</vt:lpstr>
      <vt:lpstr>ARROZ-SC</vt:lpstr>
      <vt:lpstr>ARROZ-SC1</vt:lpstr>
      <vt:lpstr>BANANA PRATA-BA</vt:lpstr>
      <vt:lpstr>BANANA PRATA-MG</vt:lpstr>
      <vt:lpstr>BANANA CATURRA-SC</vt:lpstr>
      <vt:lpstr>BATATA-MG</vt:lpstr>
      <vt:lpstr>BATATA-RS</vt:lpstr>
      <vt:lpstr>BATATA DOCE-RS</vt:lpstr>
      <vt:lpstr>BATATA DOCE-SP</vt:lpstr>
      <vt:lpstr>BORRACHA NATURAL-BA</vt:lpstr>
      <vt:lpstr>CACAU (AMÊNDOA)-BA</vt:lpstr>
      <vt:lpstr>CACAU (AMÊNDOA)-BA1</vt:lpstr>
      <vt:lpstr>CACAU (AMÊNDOA)-PA</vt:lpstr>
      <vt:lpstr>CAFÉ ARÁBICA-BA</vt:lpstr>
      <vt:lpstr>CAFÉ ARÁBICA-ES</vt:lpstr>
      <vt:lpstr>CAFÉ ARÁBICA-MG</vt:lpstr>
      <vt:lpstr>CAFÉ ARÁBICA-MG1</vt:lpstr>
      <vt:lpstr>CAFÉ ARÁBICA-PR</vt:lpstr>
      <vt:lpstr>CAFÉ CONILON-BA</vt:lpstr>
      <vt:lpstr>CAFFÉ CONILON-ES</vt:lpstr>
      <vt:lpstr>CAFÉ CONILON-ES1</vt:lpstr>
      <vt:lpstr>CAFÉ CONILON-ES2</vt:lpstr>
      <vt:lpstr>CAFÉ CONILON-ES3</vt:lpstr>
      <vt:lpstr>CAFÉ CONILON-RO</vt:lpstr>
      <vt:lpstr>CAFÉ CONILON-RO1</vt:lpstr>
      <vt:lpstr>CANA DE AÇÚCAR-MG</vt:lpstr>
      <vt:lpstr>CANA DE AÇÚCAR-MG1</vt:lpstr>
      <vt:lpstr>CANA DE AÇÚCAR-PE</vt:lpstr>
      <vt:lpstr>CANA DE AÇÚCAR-SP</vt:lpstr>
      <vt:lpstr>CAPRINOS E OVINOS-PE</vt:lpstr>
      <vt:lpstr>CAPRINOS E OVINOS-PI</vt:lpstr>
      <vt:lpstr>CAPRINOS E OVINOS-PI1</vt:lpstr>
      <vt:lpstr>CARÁ-PE</vt:lpstr>
      <vt:lpstr>INHAME-ES</vt:lpstr>
      <vt:lpstr>INHAME-MG</vt:lpstr>
      <vt:lpstr>INHAME-MG1</vt:lpstr>
      <vt:lpstr>INHAME-PE</vt:lpstr>
      <vt:lpstr>CASTANHA DE CAJÚ-CE</vt:lpstr>
      <vt:lpstr>CASTANHA DE CAJÚ-PI</vt:lpstr>
      <vt:lpstr>CASTANHA DE CAJÚ-RN</vt:lpstr>
      <vt:lpstr>CASULO DE SEDA-PR</vt:lpstr>
      <vt:lpstr>CEBOLA-SC</vt:lpstr>
      <vt:lpstr>ERVA-MATE-RS</vt:lpstr>
      <vt:lpstr>FEIJÃO CAUPI-BA</vt:lpstr>
      <vt:lpstr>FEIJÃO CAUPI-CE</vt:lpstr>
      <vt:lpstr>FEIJÃO COMUM CORES-PR</vt:lpstr>
      <vt:lpstr>FEIJÃO COMUM CORES-RO</vt:lpstr>
      <vt:lpstr>FEIJÃO COMUM CORES-SC</vt:lpstr>
      <vt:lpstr>FEIJÃO COMUM PRETO-PR</vt:lpstr>
      <vt:lpstr>FEIJÃO COMUM PRETO-SC</vt:lpstr>
      <vt:lpstr>GUARANÁ-AM</vt:lpstr>
      <vt:lpstr>GUARANÁ-AM-1</vt:lpstr>
      <vt:lpstr>GUARANÁ-BA</vt:lpstr>
      <vt:lpstr>JUTA-MALVA-AM</vt:lpstr>
      <vt:lpstr>JUTA-MALVA-AM1</vt:lpstr>
      <vt:lpstr>LARANJA-BA</vt:lpstr>
      <vt:lpstr>LARANJA-SP</vt:lpstr>
      <vt:lpstr>LARANJA-SP1</vt:lpstr>
      <vt:lpstr>LARANJA-RS</vt:lpstr>
      <vt:lpstr>LEITE-CE</vt:lpstr>
      <vt:lpstr>LEITE-GO</vt:lpstr>
      <vt:lpstr>LEITE-MG</vt:lpstr>
      <vt:lpstr>LEITE-MG1</vt:lpstr>
      <vt:lpstr>LEITE-MG2</vt:lpstr>
      <vt:lpstr>LEITE-MG3</vt:lpstr>
      <vt:lpstr>LEITE-MG4</vt:lpstr>
      <vt:lpstr>LEITE-PR</vt:lpstr>
      <vt:lpstr>LEITE-RO</vt:lpstr>
      <vt:lpstr>LEITE-RS</vt:lpstr>
      <vt:lpstr>LEITE-RS1</vt:lpstr>
      <vt:lpstr>LEITE-SC</vt:lpstr>
      <vt:lpstr>LEITE-SP</vt:lpstr>
      <vt:lpstr>LEITE-SP1</vt:lpstr>
      <vt:lpstr>MAÇÃ-SC</vt:lpstr>
      <vt:lpstr>MAMONA-BA</vt:lpstr>
      <vt:lpstr>MANDIOCA 1º CICLO-BA</vt:lpstr>
      <vt:lpstr>MANDIOCA 1º CICLO-MA</vt:lpstr>
      <vt:lpstr>MANDIOCA 1º CICLO-PR</vt:lpstr>
      <vt:lpstr>MANDIOCA 1º CICLO-PR1</vt:lpstr>
      <vt:lpstr>MANDIOCA 2º CICLO-AL</vt:lpstr>
      <vt:lpstr>MANDIOCA 2º CICLO-MS</vt:lpstr>
      <vt:lpstr>MANDIOCA 2º CICLO-PI</vt:lpstr>
      <vt:lpstr>MANDIOCA 2º CICLO-PR</vt:lpstr>
      <vt:lpstr>MANDIOCA 2º CICLO-PR1</vt:lpstr>
      <vt:lpstr>MANGA-BA</vt:lpstr>
      <vt:lpstr>MARACUJÁ-AL</vt:lpstr>
      <vt:lpstr>MARACUJÁ-CE</vt:lpstr>
      <vt:lpstr>MARACUJÁ-SC</vt:lpstr>
      <vt:lpstr>MARACUJÁ-SP</vt:lpstr>
      <vt:lpstr>MEL-MG</vt:lpstr>
      <vt:lpstr>MEL-PI</vt:lpstr>
      <vt:lpstr>MEL-SP</vt:lpstr>
      <vt:lpstr>MILHO-MG</vt:lpstr>
      <vt:lpstr>MILHO-PR</vt:lpstr>
      <vt:lpstr>MILHO-PR1</vt:lpstr>
      <vt:lpstr>MILHO-PR2</vt:lpstr>
      <vt:lpstr>MILHO-RS</vt:lpstr>
      <vt:lpstr>MILHO-RS1</vt:lpstr>
      <vt:lpstr>MILHO-SC</vt:lpstr>
      <vt:lpstr>MILHO-SE</vt:lpstr>
      <vt:lpstr>MILHO-SP</vt:lpstr>
      <vt:lpstr>PIMENTA DO REINO-ES</vt:lpstr>
      <vt:lpstr>SOJA-PR</vt:lpstr>
      <vt:lpstr>SOJA-PR1</vt:lpstr>
      <vt:lpstr>SOJA-RS</vt:lpstr>
      <vt:lpstr>SOJA-SP</vt:lpstr>
      <vt:lpstr>TANGERINA-PR</vt:lpstr>
      <vt:lpstr>TANGERINA-RS</vt:lpstr>
      <vt:lpstr>TOMATE-MG</vt:lpstr>
      <vt:lpstr>TOMATE-RJ</vt:lpstr>
      <vt:lpstr>TOMATE-SC</vt:lpstr>
      <vt:lpstr>TRIGO-PR</vt:lpstr>
      <vt:lpstr>TRIGO-PR1</vt:lpstr>
      <vt:lpstr>TRIGO-RS</vt:lpstr>
      <vt:lpstr>UVA-RS</vt:lpstr>
      <vt:lpstr>'BORRACHA NATURAL-BA'!Area_de_impressao</vt:lpstr>
      <vt:lpstr>'CANA DE AÇÚCAR-MG'!Area_de_impressao</vt:lpstr>
      <vt:lpstr>'CANA DE AÇÚCAR-MG1'!Area_de_impressao</vt:lpstr>
      <vt:lpstr>'CANA DE AÇÚCAR-PE'!Area_de_impressao</vt:lpstr>
      <vt:lpstr>'CANA DE AÇÚCAR-SP'!Area_de_impressao</vt:lpstr>
      <vt:lpstr>'JUTA-MALVA-AM'!Area_de_impressao</vt:lpstr>
      <vt:lpstr>'JUTA-MALVA-AM1'!Area_de_impressao</vt:lpstr>
      <vt:lpstr>'LEITE-CE'!Area_de_impressao</vt:lpstr>
      <vt:lpstr>'LEITE-MG1'!Area_de_impressao</vt:lpstr>
      <vt:lpstr>'LEITE-MG4'!Area_de_impressao</vt:lpstr>
      <vt:lpstr>'LEITE-PR'!Area_de_impressao</vt:lpstr>
      <vt:lpstr>'LEITE-RO'!Area_de_impressao</vt:lpstr>
      <vt:lpstr>'LEITE-RS'!Area_de_impressao</vt:lpstr>
      <vt:lpstr>'LEITE-RS1'!Area_de_impressao</vt:lpstr>
      <vt:lpstr>'LEITE-SP'!Area_de_impressao</vt:lpstr>
      <vt:lpstr>'LEITE-SP1'!Area_de_impressao</vt:lpstr>
      <vt:lpstr>'MARACUJÁ-SP'!Area_de_impressao</vt:lpstr>
      <vt:lpstr>'MEL-MG'!Area_de_impressao</vt:lpstr>
      <vt:lpstr>'TANGERINA-PR'!Area_de_impressao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 SHIMIZU</dc:creator>
  <cp:lastModifiedBy>ANDREIA LIE SHIMIZU</cp:lastModifiedBy>
  <dcterms:created xsi:type="dcterms:W3CDTF">2021-05-06T13:51:26Z</dcterms:created>
  <dcterms:modified xsi:type="dcterms:W3CDTF">2021-05-06T17:53:24Z</dcterms:modified>
</cp:coreProperties>
</file>