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9.png" ContentType="image/png"/>
  <Override PartName="/xl/media/image10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_Orcamentaria" sheetId="1" state="visible" r:id="rId2"/>
    <sheet name="Cronograma_Fisico_Financeiro" sheetId="2" state="visible" r:id="rId3"/>
  </sheets>
  <definedNames>
    <definedName function="false" hidden="false" localSheetId="0" name="_xlnm.Print_Titles" vbProcedure="false">'repeated header'!$4:$4</definedName>
    <definedName function="false" hidden="false" localSheetId="1" name="_xlnm.Print_Titles" vbProcedure="false">'repeated header'!$4:$4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<sst xmlns="http://schemas.openxmlformats.org/spreadsheetml/2006/main" count="296" uniqueCount="115">
  <si>
    <t xml:space="preserve">Obra</t>
  </si>
  <si>
    <t xml:space="preserve">Bancos</t>
  </si>
  <si>
    <t xml:space="preserve">B.D.I.</t>
  </si>
  <si>
    <t xml:space="preserve">Encargos Sociais</t>
  </si>
  <si>
    <t xml:space="preserve">FORNECIMENTO E INSTALAÇÃO DE TRÊS TOMBADORES DE GRÃOS NA UNIDADE ARMAZENADORA DE PONTA GROSSA- PR</t>
  </si>
  <si>
    <t xml:space="preserve">SINAPI - 06/2024 - Paraná
ORSE - 06/2024 - Sergipe
EMBASA - 05/2024 - Bahia
</t>
  </si>
  <si>
    <t xml:space="preserve">Padrão - 24,0%
</t>
  </si>
  <si>
    <t xml:space="preserve">Desonerado: embutido nos preços unitário dos insumos de mão de obra, de acordo com as bases.</t>
  </si>
  <si>
    <t xml:space="preserve">Planilha Orçamentária</t>
  </si>
  <si>
    <t xml:space="preserve">Item</t>
  </si>
  <si>
    <t xml:space="preserve">Código</t>
  </si>
  <si>
    <t xml:space="preserve">Banco</t>
  </si>
  <si>
    <t xml:space="preserve">Descrição</t>
  </si>
  <si>
    <t xml:space="preserve">Und</t>
  </si>
  <si>
    <t xml:space="preserve">Quant.</t>
  </si>
  <si>
    <t xml:space="preserve">Valor Unit</t>
  </si>
  <si>
    <t xml:space="preserve">Valor Unit com BDI</t>
  </si>
  <si>
    <t xml:space="preserve">Total</t>
  </si>
  <si>
    <t xml:space="preserve"> 1 </t>
  </si>
  <si>
    <t xml:space="preserve">PROJETO EXECUTIVO</t>
  </si>
  <si>
    <t xml:space="preserve"> 1.1 </t>
  </si>
  <si>
    <t xml:space="preserve">-</t>
  </si>
  <si>
    <t xml:space="preserve">Próprio</t>
  </si>
  <si>
    <t xml:space="preserve">Entrega e aprovação do projeto executivo dos três tombadores de grãos</t>
  </si>
  <si>
    <t xml:space="preserve">UN</t>
  </si>
  <si>
    <t xml:space="preserve">1.2</t>
  </si>
  <si>
    <t xml:space="preserve">Anotação de Responsabilidade Técnica de memorial de cálculo</t>
  </si>
  <si>
    <t xml:space="preserve">1.3</t>
  </si>
  <si>
    <t xml:space="preserve">Anotação de Responsabilidade Técnica de projeto</t>
  </si>
  <si>
    <t xml:space="preserve">1.4</t>
  </si>
  <si>
    <t xml:space="preserve">Anotação de Responsabilidade Técnica de fabricação</t>
  </si>
  <si>
    <t xml:space="preserve">Anotação de Responsabilidade Técnica de montagem</t>
  </si>
  <si>
    <t xml:space="preserve">SERVIÇOS PRELIMINARES</t>
  </si>
  <si>
    <t xml:space="preserve">2.1</t>
  </si>
  <si>
    <t xml:space="preserve">Instalação dos chumbadores e preparação do terreno para o Tombador de Cereais 1</t>
  </si>
  <si>
    <t xml:space="preserve">2.2</t>
  </si>
  <si>
    <t xml:space="preserve">Instalação dos chumbadores e preparação do terreno para o Tombador de Cereais 3</t>
  </si>
  <si>
    <t xml:space="preserve">2.3</t>
  </si>
  <si>
    <t xml:space="preserve">Instalação dos chumbadores e preparação do terreno para o Tombador de Cereais 6</t>
  </si>
  <si>
    <t xml:space="preserve">ALIMENTADOR PARA 3 TOMBADORES</t>
  </si>
  <si>
    <t xml:space="preserve">3.1</t>
  </si>
  <si>
    <t xml:space="preserve"> 101563 </t>
  </si>
  <si>
    <t xml:space="preserve">SINAPI</t>
  </si>
  <si>
    <t xml:space="preserve">CABO DE COBRE FLEXÍVEL ISOLADO, 35 MM², 0,6/1,0 KV, PARA REDE AÉREA DE DISTRIBUIÇÃO DE ENERGIA ELÉTRICA DE BAIXA TENSÃO - FORNECIMENTO E INSTALAÇÃO. AF_07/2020</t>
  </si>
  <si>
    <t xml:space="preserve">M</t>
  </si>
  <si>
    <t xml:space="preserve">3.2</t>
  </si>
  <si>
    <t xml:space="preserve"> 763 </t>
  </si>
  <si>
    <t xml:space="preserve">ORSE</t>
  </si>
  <si>
    <t xml:space="preserve">Fornecimento e instalação de eletrocalha perfurada 200 x 100 x 3000 mm (ref. mopa ou similar)</t>
  </si>
  <si>
    <t xml:space="preserve">m</t>
  </si>
  <si>
    <t xml:space="preserve">3.3</t>
  </si>
  <si>
    <t xml:space="preserve"> 12958 </t>
  </si>
  <si>
    <t xml:space="preserve">Curva de inversão 200 x 100 mm para eletrocalha metálica (ref.: mopa ou similar)</t>
  </si>
  <si>
    <t xml:space="preserve">un</t>
  </si>
  <si>
    <t xml:space="preserve">3.4</t>
  </si>
  <si>
    <t xml:space="preserve"> 8490 </t>
  </si>
  <si>
    <t xml:space="preserve">Disjuntor termomagnetico tripolar 100 A, padrão DIN (Europeu - linha branca),10KA</t>
  </si>
  <si>
    <t xml:space="preserve">3.5</t>
  </si>
  <si>
    <t xml:space="preserve"> 12959 </t>
  </si>
  <si>
    <t xml:space="preserve">Curva horizontal 200 x 100 mm para eletrocalha metálica, com ângulo 90° (ref.: mopa ou similar)</t>
  </si>
  <si>
    <t xml:space="preserve">3.6</t>
  </si>
  <si>
    <t xml:space="preserve"> 11299 </t>
  </si>
  <si>
    <t xml:space="preserve">Fornecimento e instalação de mão francesa simples 200 mm</t>
  </si>
  <si>
    <t xml:space="preserve">3.7</t>
  </si>
  <si>
    <t xml:space="preserve"> 12240 </t>
  </si>
  <si>
    <t xml:space="preserve">Quadro de distribuição de sobrepor, em resina termoplástica, para até 12 disjuntores, com barramento, padrão DIN, exclusive disjuntores</t>
  </si>
  <si>
    <t xml:space="preserve">3.8</t>
  </si>
  <si>
    <t xml:space="preserve"> 11289 </t>
  </si>
  <si>
    <t xml:space="preserve">Curva vertical 200 x 100 mm para eletrocalha metálica, com ângulo 90° (ref.: mopa ou similar)</t>
  </si>
  <si>
    <t xml:space="preserve">3.9</t>
  </si>
  <si>
    <t xml:space="preserve"> 12680 </t>
  </si>
  <si>
    <t xml:space="preserve">Terminal 200 x 50 mm, zincado, para eletrocalha metalica (ref. Mopa ou similar)</t>
  </si>
  <si>
    <t xml:space="preserve">3.10</t>
  </si>
  <si>
    <t xml:space="preserve"> 7928 </t>
  </si>
  <si>
    <t xml:space="preserve">Terminal de compressão para cabo de  35 mm2 - fornecimento e instalação</t>
  </si>
  <si>
    <t xml:space="preserve">3.11</t>
  </si>
  <si>
    <t xml:space="preserve"> 12968 </t>
  </si>
  <si>
    <t xml:space="preserve">Suporte vertical  200 x 100 mm  para fixação de eletrocalha metálica ( ref.: Mopa ou similar)</t>
  </si>
  <si>
    <t xml:space="preserve">3.12</t>
  </si>
  <si>
    <t xml:space="preserve"> 13606 </t>
  </si>
  <si>
    <t xml:space="preserve">Perfilado, pré-zincado  a fogo, perfurado 38 x 38mm</t>
  </si>
  <si>
    <t xml:space="preserve">3.13</t>
  </si>
  <si>
    <t xml:space="preserve"> 12575 </t>
  </si>
  <si>
    <t xml:space="preserve">Fornecimento e instalação de Tampa de eletrocalha 200 x 3000 mm (ref. mopa ousimilar) zincada - Rev 01</t>
  </si>
  <si>
    <t xml:space="preserve">ENTREGA DOS COMPONENTES DOS TOMBADORES</t>
  </si>
  <si>
    <t xml:space="preserve">4.1</t>
  </si>
  <si>
    <t xml:space="preserve">Entrega do conjunto de componentes do tombador, incluindo estrutura fixa, estrutura móvel, quadro de comando e acessórios para o Tombador 1</t>
  </si>
  <si>
    <t xml:space="preserve">4.2</t>
  </si>
  <si>
    <t xml:space="preserve">Entrega do conjunto de componentes do tombador, incluindo estrutura fixa, estrutura móvel, quadro de comando e acessórios para o Tombador 3</t>
  </si>
  <si>
    <t xml:space="preserve">4.3</t>
  </si>
  <si>
    <t xml:space="preserve">Entrega do conjunto de componentes do tombador, incluindo estrutura fixa, estrutura móvel, quadro de comando e acessórios para o Tombador 6</t>
  </si>
  <si>
    <t xml:space="preserve">MONTAGEM DOS TOMBADORES</t>
  </si>
  <si>
    <t xml:space="preserve">5.1</t>
  </si>
  <si>
    <t xml:space="preserve">Montagem total do Tombador de Cereais 1</t>
  </si>
  <si>
    <t xml:space="preserve">5.2</t>
  </si>
  <si>
    <t xml:space="preserve">Montagem total do Tombador de Cereais 3</t>
  </si>
  <si>
    <t xml:space="preserve">5.3</t>
  </si>
  <si>
    <t xml:space="preserve">Montagem total do Tombador de Cereais 6</t>
  </si>
  <si>
    <t xml:space="preserve">TESTES E RECEBIMENTO DOS TOMBADORES</t>
  </si>
  <si>
    <t xml:space="preserve">6.1</t>
  </si>
  <si>
    <t xml:space="preserve">Testes e recebimento do Tombador de Cereais 1</t>
  </si>
  <si>
    <t xml:space="preserve">6.2</t>
  </si>
  <si>
    <t xml:space="preserve">Testes e recebimento do Tombador de Cereais 3</t>
  </si>
  <si>
    <t xml:space="preserve">6.3</t>
  </si>
  <si>
    <t xml:space="preserve">Testes e recebimento do Tombador de Cereais 6</t>
  </si>
  <si>
    <t xml:space="preserve">Total sem BDI</t>
  </si>
  <si>
    <t xml:space="preserve">Total do BDI</t>
  </si>
  <si>
    <t xml:space="preserve">Total Geral</t>
  </si>
  <si>
    <t xml:space="preserve">_______________________________________________________________
Marcus Vinicius Fim de Oliveira
Setor de Engenharia</t>
  </si>
  <si>
    <t xml:space="preserve">Cronograma Físico-Financeiro</t>
  </si>
  <si>
    <t xml:space="preserve">Total por etapa</t>
  </si>
  <si>
    <t xml:space="preserve">Instalação dos chumbadores e preparação do terreno para o Tombador de Cereais 2</t>
  </si>
  <si>
    <t xml:space="preserve">Entrega do conjunto de componentes do tombador, incluindo estrutura fixa, estrutura móvel, quadro de comando e acessórios para o Tombador 2</t>
  </si>
  <si>
    <t xml:space="preserve">Montagem total do Tombador de Cereais 2</t>
  </si>
  <si>
    <t xml:space="preserve">Testes e recebimento do Tombador de Cereais 2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</si>
</sst>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%"/>
    <numFmt numFmtId="166" formatCode="#,##0.0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1"/>
      <charset val="1"/>
    </font>
    <font>
      <b val="true"/>
      <sz val="11"/>
      <name val="Arial"/>
      <family val="1"/>
      <charset val="1"/>
    </font>
    <font>
      <b val="true"/>
      <sz val="10"/>
      <name val="Arial"/>
      <family val="1"/>
      <charset val="1"/>
    </font>
    <font>
      <b val="true"/>
      <sz val="10"/>
      <color rgb="FF000000"/>
      <name val="Arial"/>
      <family val="1"/>
      <charset val="1"/>
    </font>
    <font>
      <sz val="10"/>
      <color rgb="FF000000"/>
      <name val="Arial"/>
      <family val="1"/>
      <charset val="1"/>
    </font>
    <font>
      <sz val="10"/>
      <name val="Arial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8ECF6"/>
        <bgColor rgb="FFDFF0D8"/>
      </patternFill>
    </fill>
    <fill>
      <patternFill patternType="solid">
        <fgColor rgb="FFDFF0D8"/>
        <bgColor rgb="FFD8ECF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2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5" fillId="2" borderId="0" xfId="2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5" fillId="2" borderId="0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2" borderId="0" xfId="2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6" fillId="2" borderId="0" xfId="2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6" fillId="2" borderId="0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2" borderId="0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5" fillId="2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2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5" fillId="2" borderId="1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3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3" borderId="1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7" fillId="3" borderId="1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8" fillId="4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4" borderId="1" xfId="20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8" fillId="4" borderId="1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8" fillId="4" borderId="1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9" fillId="2" borderId="0" xfId="2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6" fillId="2" borderId="0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9" fillId="2" borderId="0" xfId="2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6" fillId="2" borderId="0" xfId="20" applyFont="true" applyBorder="false" applyAlignment="true" applyProtection="true">
      <alignment horizontal="right" vertical="top" textRotation="0" wrapText="false" indent="0" shrinkToFit="false"/>
      <protection locked="true" hidden="false"/>
    </xf>
    <xf numFmtId="166" fontId="6" fillId="2" borderId="0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6" fillId="2" borderId="0" xfId="2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2" borderId="0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7" fillId="3" borderId="1" xfId="20" applyFont="true" applyBorder="true" applyAlignment="true" applyProtection="true">
      <alignment horizontal="left" vertical="top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8ECF6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FF0D8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703080</xdr:colOff>
      <xdr:row>1</xdr:row>
      <xdr:rowOff>990720</xdr:rowOff>
    </xdr:to>
    <xdr:pic>
      <xdr:nvPicPr>
        <xdr:cNvPr id="0" name="" descr=""/>
        <xdr:cNvPicPr/>
      </xdr:nvPicPr>
      <xdr:blipFill>
        <a:blip r:embed="rId1"/>
        <a:stretch/>
      </xdr:blipFill>
      <xdr:spPr>
        <a:xfrm>
          <a:off x="0" y="0"/>
          <a:ext cx="703080" cy="1331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703080</xdr:colOff>
      <xdr:row>1</xdr:row>
      <xdr:rowOff>990720</xdr:rowOff>
    </xdr:to>
    <xdr:pic>
      <xdr:nvPicPr>
        <xdr:cNvPr id="1" name="" descr=""/>
        <xdr:cNvPicPr/>
      </xdr:nvPicPr>
      <xdr:blipFill>
        <a:blip r:embed="rId1"/>
        <a:stretch/>
      </xdr:blipFill>
      <xdr:spPr>
        <a:xfrm>
          <a:off x="0" y="0"/>
          <a:ext cx="703080" cy="1331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47"/>
  <sheetViews>
    <sheetView showFormulas="false" showGridLines="true" showRowColHeaders="true" showZeros="true" rightToLeft="false" tabSelected="true" showOutlineSymbols="false" defaultGridColor="true" view="normal" topLeftCell="A1" colorId="64" zoomScale="95" zoomScaleNormal="95" zoomScalePageLayoutView="100" workbookViewId="0">
      <selection pane="topLeft" activeCell="D9" activeCellId="0" sqref="D9"/>
    </sheetView>
  </sheetViews>
  <sheetFormatPr defaultColWidth="9.47265625" defaultRowHeight="12.8" zeroHeight="false" outlineLevelRow="0" outlineLevelCol="0"/>
  <cols>
    <col collapsed="false" customWidth="true" hidden="false" outlineLevel="0" max="2" min="1" style="1" width="10.97"/>
    <col collapsed="false" customWidth="true" hidden="false" outlineLevel="0" max="3" min="3" style="1" width="14.48"/>
    <col collapsed="false" customWidth="true" hidden="false" outlineLevel="0" max="4" min="4" style="1" width="65.81"/>
    <col collapsed="false" customWidth="true" hidden="false" outlineLevel="0" max="5" min="5" style="1" width="8.79"/>
    <col collapsed="false" customWidth="true" hidden="false" outlineLevel="0" max="9" min="6" style="1" width="14.28"/>
    <col collapsed="false" customWidth="true" hidden="false" outlineLevel="0" max="1024" min="1024" style="1" width="11.52"/>
  </cols>
  <sheetData>
    <row r="1" customFormat="false" ht="26.85" hidden="false" customHeight="true" outlineLevel="0" collapsed="false">
      <c r="A1" s="2"/>
      <c r="B1" s="2"/>
      <c r="C1" s="2"/>
      <c r="D1" s="3" t="s">
        <v>0</v>
      </c>
      <c r="E1" s="4" t="s">
        <v>1</v>
      </c>
      <c r="F1" s="4"/>
      <c r="G1" s="4" t="s">
        <v>2</v>
      </c>
      <c r="H1" s="4"/>
      <c r="I1" s="4" t="s">
        <v>3</v>
      </c>
    </row>
    <row r="2" customFormat="false" ht="97.4" hidden="false" customHeight="true" outlineLevel="0" collapsed="false">
      <c r="A2" s="5"/>
      <c r="B2" s="5"/>
      <c r="C2" s="5"/>
      <c r="D2" s="6" t="s">
        <v>4</v>
      </c>
      <c r="E2" s="7" t="s">
        <v>5</v>
      </c>
      <c r="F2" s="7"/>
      <c r="G2" s="7" t="s">
        <v>6</v>
      </c>
      <c r="H2" s="7"/>
      <c r="I2" s="7" t="s">
        <v>7</v>
      </c>
    </row>
    <row r="3" customFormat="false" ht="19.4" hidden="false" customHeight="true" outlineLevel="0" collapsed="false">
      <c r="A3" s="5"/>
      <c r="B3" s="5"/>
      <c r="C3" s="5"/>
      <c r="D3" s="5"/>
      <c r="E3" s="7"/>
      <c r="F3" s="5"/>
      <c r="G3" s="8" t="n">
        <f aca="false">24/100</f>
        <v>0.24</v>
      </c>
      <c r="H3" s="5"/>
      <c r="I3" s="7"/>
    </row>
    <row r="4" customFormat="false" ht="14.15" hidden="false" customHeight="true" outlineLevel="0" collapsed="false">
      <c r="A4" s="9" t="s">
        <v>8</v>
      </c>
      <c r="B4" s="9"/>
      <c r="C4" s="9"/>
      <c r="D4" s="9"/>
      <c r="E4" s="9"/>
      <c r="F4" s="9"/>
      <c r="G4" s="9"/>
      <c r="H4" s="9"/>
      <c r="I4" s="9"/>
    </row>
    <row r="5" customFormat="false" ht="30" hidden="false" customHeight="true" outlineLevel="0" collapsed="false">
      <c r="A5" s="10" t="s">
        <v>9</v>
      </c>
      <c r="B5" s="11" t="s">
        <v>10</v>
      </c>
      <c r="C5" s="10" t="s">
        <v>11</v>
      </c>
      <c r="D5" s="10" t="s">
        <v>12</v>
      </c>
      <c r="E5" s="12" t="s">
        <v>13</v>
      </c>
      <c r="F5" s="11" t="s">
        <v>14</v>
      </c>
      <c r="G5" s="11" t="s">
        <v>15</v>
      </c>
      <c r="H5" s="11" t="s">
        <v>16</v>
      </c>
      <c r="I5" s="11" t="s">
        <v>17</v>
      </c>
    </row>
    <row r="6" customFormat="false" ht="30" hidden="false" customHeight="true" outlineLevel="0" collapsed="false">
      <c r="A6" s="13" t="s">
        <v>18</v>
      </c>
      <c r="B6" s="13"/>
      <c r="C6" s="13"/>
      <c r="D6" s="13" t="s">
        <v>19</v>
      </c>
      <c r="E6" s="13"/>
      <c r="F6" s="14"/>
      <c r="G6" s="13"/>
      <c r="H6" s="13"/>
      <c r="I6" s="15" t="n">
        <f aca="false">SUM(I7:I11)</f>
        <v>54062.2516</v>
      </c>
    </row>
    <row r="7" customFormat="false" ht="30" hidden="false" customHeight="true" outlineLevel="0" collapsed="false">
      <c r="A7" s="16" t="s">
        <v>20</v>
      </c>
      <c r="B7" s="17" t="s">
        <v>21</v>
      </c>
      <c r="C7" s="16" t="s">
        <v>22</v>
      </c>
      <c r="D7" s="16" t="s">
        <v>23</v>
      </c>
      <c r="E7" s="18" t="s">
        <v>24</v>
      </c>
      <c r="F7" s="17" t="n">
        <v>1</v>
      </c>
      <c r="G7" s="19" t="n">
        <v>42548.39</v>
      </c>
      <c r="H7" s="19" t="n">
        <f aca="false">G7*(1+$G$3)</f>
        <v>52760.0036</v>
      </c>
      <c r="I7" s="19" t="n">
        <f aca="false">F7*H7</f>
        <v>52760.0036</v>
      </c>
    </row>
    <row r="8" customFormat="false" ht="30" hidden="false" customHeight="true" outlineLevel="0" collapsed="false">
      <c r="A8" s="16" t="s">
        <v>25</v>
      </c>
      <c r="B8" s="17" t="s">
        <v>21</v>
      </c>
      <c r="C8" s="16" t="s">
        <v>22</v>
      </c>
      <c r="D8" s="16" t="s">
        <v>26</v>
      </c>
      <c r="E8" s="18" t="s">
        <v>24</v>
      </c>
      <c r="F8" s="17" t="n">
        <v>1</v>
      </c>
      <c r="G8" s="19" t="n">
        <v>262.55</v>
      </c>
      <c r="H8" s="19" t="n">
        <f aca="false">G8*(1+$G$3)</f>
        <v>325.562</v>
      </c>
      <c r="I8" s="19" t="n">
        <f aca="false">F8*H8</f>
        <v>325.562</v>
      </c>
    </row>
    <row r="9" customFormat="false" ht="30" hidden="false" customHeight="true" outlineLevel="0" collapsed="false">
      <c r="A9" s="16" t="s">
        <v>27</v>
      </c>
      <c r="B9" s="17" t="s">
        <v>21</v>
      </c>
      <c r="C9" s="16" t="s">
        <v>22</v>
      </c>
      <c r="D9" s="16" t="s">
        <v>28</v>
      </c>
      <c r="E9" s="18" t="s">
        <v>24</v>
      </c>
      <c r="F9" s="17" t="n">
        <v>1</v>
      </c>
      <c r="G9" s="19" t="n">
        <v>262.55</v>
      </c>
      <c r="H9" s="19" t="n">
        <f aca="false">G9*(1+$G$3)</f>
        <v>325.562</v>
      </c>
      <c r="I9" s="19" t="n">
        <f aca="false">F9*H9</f>
        <v>325.562</v>
      </c>
    </row>
    <row r="10" customFormat="false" ht="30" hidden="false" customHeight="true" outlineLevel="0" collapsed="false">
      <c r="A10" s="16" t="s">
        <v>29</v>
      </c>
      <c r="B10" s="17" t="s">
        <v>21</v>
      </c>
      <c r="C10" s="16" t="s">
        <v>22</v>
      </c>
      <c r="D10" s="16" t="s">
        <v>30</v>
      </c>
      <c r="E10" s="18" t="s">
        <v>24</v>
      </c>
      <c r="F10" s="17" t="n">
        <v>1</v>
      </c>
      <c r="G10" s="19" t="n">
        <v>262.55</v>
      </c>
      <c r="H10" s="19" t="n">
        <f aca="false">G10*(1+$G$3)</f>
        <v>325.562</v>
      </c>
      <c r="I10" s="19" t="n">
        <f aca="false">F10*H10</f>
        <v>325.562</v>
      </c>
    </row>
    <row r="11" customFormat="false" ht="30" hidden="false" customHeight="true" outlineLevel="0" collapsed="false">
      <c r="A11" s="16" t="s">
        <v>29</v>
      </c>
      <c r="B11" s="17" t="s">
        <v>21</v>
      </c>
      <c r="C11" s="16" t="s">
        <v>22</v>
      </c>
      <c r="D11" s="16" t="s">
        <v>31</v>
      </c>
      <c r="E11" s="18" t="s">
        <v>24</v>
      </c>
      <c r="F11" s="17" t="n">
        <v>1</v>
      </c>
      <c r="G11" s="19" t="n">
        <v>262.55</v>
      </c>
      <c r="H11" s="19" t="n">
        <f aca="false">G11*(1+$G$3)</f>
        <v>325.562</v>
      </c>
      <c r="I11" s="19" t="n">
        <f aca="false">F11*H11</f>
        <v>325.562</v>
      </c>
    </row>
    <row r="12" customFormat="false" ht="30" hidden="false" customHeight="true" outlineLevel="0" collapsed="false">
      <c r="A12" s="13" t="n">
        <v>2</v>
      </c>
      <c r="B12" s="13"/>
      <c r="C12" s="13"/>
      <c r="D12" s="13" t="s">
        <v>32</v>
      </c>
      <c r="E12" s="13"/>
      <c r="F12" s="14"/>
      <c r="G12" s="13"/>
      <c r="H12" s="13"/>
      <c r="I12" s="15" t="n">
        <f aca="false">SUM(I13:I15)</f>
        <v>162000.0108</v>
      </c>
    </row>
    <row r="13" customFormat="false" ht="30" hidden="false" customHeight="true" outlineLevel="0" collapsed="false">
      <c r="A13" s="16" t="s">
        <v>33</v>
      </c>
      <c r="B13" s="17" t="s">
        <v>21</v>
      </c>
      <c r="C13" s="16" t="s">
        <v>22</v>
      </c>
      <c r="D13" s="16" t="s">
        <v>34</v>
      </c>
      <c r="E13" s="18" t="s">
        <v>24</v>
      </c>
      <c r="F13" s="17" t="n">
        <v>1</v>
      </c>
      <c r="G13" s="19" t="n">
        <v>43548.39</v>
      </c>
      <c r="H13" s="19" t="n">
        <f aca="false">G13*(1+$G$3)</f>
        <v>54000.0036</v>
      </c>
      <c r="I13" s="19" t="n">
        <f aca="false">F13*H13</f>
        <v>54000.0036</v>
      </c>
    </row>
    <row r="14" customFormat="false" ht="30" hidden="false" customHeight="true" outlineLevel="0" collapsed="false">
      <c r="A14" s="16" t="s">
        <v>35</v>
      </c>
      <c r="B14" s="17" t="s">
        <v>21</v>
      </c>
      <c r="C14" s="16" t="s">
        <v>22</v>
      </c>
      <c r="D14" s="16" t="s">
        <v>36</v>
      </c>
      <c r="E14" s="18" t="s">
        <v>24</v>
      </c>
      <c r="F14" s="17" t="n">
        <v>1</v>
      </c>
      <c r="G14" s="19" t="n">
        <v>43548.39</v>
      </c>
      <c r="H14" s="19" t="n">
        <f aca="false">G14*(1+$G$3)</f>
        <v>54000.0036</v>
      </c>
      <c r="I14" s="19" t="n">
        <f aca="false">F14*H14</f>
        <v>54000.0036</v>
      </c>
    </row>
    <row r="15" customFormat="false" ht="30" hidden="false" customHeight="true" outlineLevel="0" collapsed="false">
      <c r="A15" s="16" t="s">
        <v>37</v>
      </c>
      <c r="B15" s="17" t="s">
        <v>21</v>
      </c>
      <c r="C15" s="16" t="s">
        <v>22</v>
      </c>
      <c r="D15" s="16" t="s">
        <v>38</v>
      </c>
      <c r="E15" s="18" t="s">
        <v>24</v>
      </c>
      <c r="F15" s="17" t="n">
        <v>1</v>
      </c>
      <c r="G15" s="19" t="n">
        <v>43548.39</v>
      </c>
      <c r="H15" s="19" t="n">
        <f aca="false">G15*(1+$G$3)</f>
        <v>54000.0036</v>
      </c>
      <c r="I15" s="19" t="n">
        <f aca="false">F15*H15</f>
        <v>54000.0036</v>
      </c>
    </row>
    <row r="16" customFormat="false" ht="24" hidden="false" customHeight="true" outlineLevel="0" collapsed="false">
      <c r="A16" s="13" t="n">
        <v>3</v>
      </c>
      <c r="B16" s="13"/>
      <c r="C16" s="13"/>
      <c r="D16" s="13" t="s">
        <v>39</v>
      </c>
      <c r="E16" s="13"/>
      <c r="F16" s="14"/>
      <c r="G16" s="13"/>
      <c r="H16" s="13"/>
      <c r="I16" s="15" t="n">
        <f aca="false">SUM(I17:I29)</f>
        <v>50583.92</v>
      </c>
    </row>
    <row r="17" customFormat="false" ht="52" hidden="false" customHeight="true" outlineLevel="0" collapsed="false">
      <c r="A17" s="16" t="s">
        <v>40</v>
      </c>
      <c r="B17" s="17" t="s">
        <v>41</v>
      </c>
      <c r="C17" s="16" t="s">
        <v>42</v>
      </c>
      <c r="D17" s="16" t="s">
        <v>43</v>
      </c>
      <c r="E17" s="18" t="s">
        <v>44</v>
      </c>
      <c r="F17" s="17" t="n">
        <v>700</v>
      </c>
      <c r="G17" s="19" t="n">
        <v>34.6</v>
      </c>
      <c r="H17" s="19" t="n">
        <v>42.9</v>
      </c>
      <c r="I17" s="19" t="n">
        <v>30030</v>
      </c>
    </row>
    <row r="18" customFormat="false" ht="26" hidden="false" customHeight="true" outlineLevel="0" collapsed="false">
      <c r="A18" s="16" t="s">
        <v>45</v>
      </c>
      <c r="B18" s="17" t="s">
        <v>46</v>
      </c>
      <c r="C18" s="16" t="s">
        <v>47</v>
      </c>
      <c r="D18" s="16" t="s">
        <v>48</v>
      </c>
      <c r="E18" s="18" t="s">
        <v>49</v>
      </c>
      <c r="F18" s="17" t="n">
        <v>100</v>
      </c>
      <c r="G18" s="19" t="n">
        <v>59.45</v>
      </c>
      <c r="H18" s="19" t="n">
        <v>73.72</v>
      </c>
      <c r="I18" s="19" t="n">
        <v>7372</v>
      </c>
    </row>
    <row r="19" customFormat="false" ht="26" hidden="false" customHeight="true" outlineLevel="0" collapsed="false">
      <c r="A19" s="16" t="s">
        <v>50</v>
      </c>
      <c r="B19" s="17" t="s">
        <v>51</v>
      </c>
      <c r="C19" s="16" t="s">
        <v>47</v>
      </c>
      <c r="D19" s="16" t="s">
        <v>52</v>
      </c>
      <c r="E19" s="18" t="s">
        <v>53</v>
      </c>
      <c r="F19" s="17" t="n">
        <v>4</v>
      </c>
      <c r="G19" s="19" t="n">
        <v>110.03</v>
      </c>
      <c r="H19" s="19" t="n">
        <v>136.44</v>
      </c>
      <c r="I19" s="19" t="n">
        <v>545.76</v>
      </c>
    </row>
    <row r="20" customFormat="false" ht="26" hidden="false" customHeight="true" outlineLevel="0" collapsed="false">
      <c r="A20" s="16" t="s">
        <v>54</v>
      </c>
      <c r="B20" s="17" t="s">
        <v>55</v>
      </c>
      <c r="C20" s="16" t="s">
        <v>47</v>
      </c>
      <c r="D20" s="16" t="s">
        <v>56</v>
      </c>
      <c r="E20" s="18" t="s">
        <v>53</v>
      </c>
      <c r="F20" s="17" t="n">
        <v>6</v>
      </c>
      <c r="G20" s="19" t="n">
        <v>531.44</v>
      </c>
      <c r="H20" s="19" t="n">
        <v>659.04</v>
      </c>
      <c r="I20" s="19" t="n">
        <v>3954.24</v>
      </c>
    </row>
    <row r="21" customFormat="false" ht="26" hidden="false" customHeight="true" outlineLevel="0" collapsed="false">
      <c r="A21" s="16" t="s">
        <v>57</v>
      </c>
      <c r="B21" s="17" t="s">
        <v>58</v>
      </c>
      <c r="C21" s="16" t="s">
        <v>47</v>
      </c>
      <c r="D21" s="16" t="s">
        <v>59</v>
      </c>
      <c r="E21" s="18" t="s">
        <v>53</v>
      </c>
      <c r="F21" s="17" t="n">
        <v>8</v>
      </c>
      <c r="G21" s="19" t="n">
        <v>35.02</v>
      </c>
      <c r="H21" s="19" t="n">
        <v>43.42</v>
      </c>
      <c r="I21" s="19" t="n">
        <v>347.36</v>
      </c>
    </row>
    <row r="22" customFormat="false" ht="26" hidden="false" customHeight="true" outlineLevel="0" collapsed="false">
      <c r="A22" s="16" t="s">
        <v>60</v>
      </c>
      <c r="B22" s="17" t="s">
        <v>61</v>
      </c>
      <c r="C22" s="16" t="s">
        <v>47</v>
      </c>
      <c r="D22" s="16" t="s">
        <v>62</v>
      </c>
      <c r="E22" s="18" t="s">
        <v>53</v>
      </c>
      <c r="F22" s="17" t="n">
        <v>100</v>
      </c>
      <c r="G22" s="19" t="n">
        <v>14.7</v>
      </c>
      <c r="H22" s="19" t="n">
        <v>18.23</v>
      </c>
      <c r="I22" s="19" t="n">
        <v>1823</v>
      </c>
    </row>
    <row r="23" customFormat="false" ht="39" hidden="false" customHeight="true" outlineLevel="0" collapsed="false">
      <c r="A23" s="16" t="s">
        <v>63</v>
      </c>
      <c r="B23" s="17" t="s">
        <v>64</v>
      </c>
      <c r="C23" s="16" t="s">
        <v>47</v>
      </c>
      <c r="D23" s="16" t="s">
        <v>65</v>
      </c>
      <c r="E23" s="18" t="s">
        <v>53</v>
      </c>
      <c r="F23" s="17" t="n">
        <v>3</v>
      </c>
      <c r="G23" s="19" t="n">
        <v>350.74</v>
      </c>
      <c r="H23" s="19" t="n">
        <v>434.94</v>
      </c>
      <c r="I23" s="19" t="n">
        <v>1304.82</v>
      </c>
    </row>
    <row r="24" customFormat="false" ht="26" hidden="false" customHeight="true" outlineLevel="0" collapsed="false">
      <c r="A24" s="16" t="s">
        <v>66</v>
      </c>
      <c r="B24" s="17" t="s">
        <v>67</v>
      </c>
      <c r="C24" s="16" t="s">
        <v>47</v>
      </c>
      <c r="D24" s="16" t="s">
        <v>68</v>
      </c>
      <c r="E24" s="18" t="s">
        <v>53</v>
      </c>
      <c r="F24" s="17" t="n">
        <v>10</v>
      </c>
      <c r="G24" s="19" t="n">
        <v>117.34</v>
      </c>
      <c r="H24" s="19" t="n">
        <v>145.5</v>
      </c>
      <c r="I24" s="19" t="n">
        <v>1455</v>
      </c>
    </row>
    <row r="25" customFormat="false" ht="26" hidden="false" customHeight="true" outlineLevel="0" collapsed="false">
      <c r="A25" s="16" t="s">
        <v>69</v>
      </c>
      <c r="B25" s="17" t="s">
        <v>70</v>
      </c>
      <c r="C25" s="16" t="s">
        <v>47</v>
      </c>
      <c r="D25" s="16" t="s">
        <v>71</v>
      </c>
      <c r="E25" s="18" t="s">
        <v>53</v>
      </c>
      <c r="F25" s="17" t="n">
        <v>10</v>
      </c>
      <c r="G25" s="19" t="n">
        <v>30.7</v>
      </c>
      <c r="H25" s="19" t="n">
        <v>38.07</v>
      </c>
      <c r="I25" s="19" t="n">
        <v>380.7</v>
      </c>
    </row>
    <row r="26" customFormat="false" ht="26" hidden="false" customHeight="true" outlineLevel="0" collapsed="false">
      <c r="A26" s="16" t="s">
        <v>72</v>
      </c>
      <c r="B26" s="17" t="s">
        <v>73</v>
      </c>
      <c r="C26" s="16" t="s">
        <v>47</v>
      </c>
      <c r="D26" s="16" t="s">
        <v>74</v>
      </c>
      <c r="E26" s="18" t="s">
        <v>53</v>
      </c>
      <c r="F26" s="17" t="n">
        <v>90</v>
      </c>
      <c r="G26" s="19" t="n">
        <v>4.19</v>
      </c>
      <c r="H26" s="19" t="n">
        <v>5.19</v>
      </c>
      <c r="I26" s="19" t="n">
        <v>467.1</v>
      </c>
    </row>
    <row r="27" customFormat="false" ht="26" hidden="false" customHeight="true" outlineLevel="0" collapsed="false">
      <c r="A27" s="16" t="s">
        <v>75</v>
      </c>
      <c r="B27" s="17" t="s">
        <v>76</v>
      </c>
      <c r="C27" s="16" t="s">
        <v>47</v>
      </c>
      <c r="D27" s="16" t="s">
        <v>77</v>
      </c>
      <c r="E27" s="18" t="s">
        <v>53</v>
      </c>
      <c r="F27" s="17" t="n">
        <v>16</v>
      </c>
      <c r="G27" s="19" t="n">
        <v>16.56</v>
      </c>
      <c r="H27" s="19" t="n">
        <v>20.53</v>
      </c>
      <c r="I27" s="19" t="n">
        <v>328.48</v>
      </c>
    </row>
    <row r="28" customFormat="false" ht="26" hidden="false" customHeight="true" outlineLevel="0" collapsed="false">
      <c r="A28" s="16" t="s">
        <v>78</v>
      </c>
      <c r="B28" s="17" t="s">
        <v>79</v>
      </c>
      <c r="C28" s="16" t="s">
        <v>47</v>
      </c>
      <c r="D28" s="16" t="s">
        <v>80</v>
      </c>
      <c r="E28" s="18" t="s">
        <v>49</v>
      </c>
      <c r="F28" s="17" t="n">
        <v>14</v>
      </c>
      <c r="G28" s="19" t="n">
        <v>31.36</v>
      </c>
      <c r="H28" s="19" t="n">
        <v>38.89</v>
      </c>
      <c r="I28" s="19" t="n">
        <v>544.46</v>
      </c>
    </row>
    <row r="29" customFormat="false" ht="39" hidden="false" customHeight="true" outlineLevel="0" collapsed="false">
      <c r="A29" s="16" t="s">
        <v>81</v>
      </c>
      <c r="B29" s="17" t="s">
        <v>82</v>
      </c>
      <c r="C29" s="16" t="s">
        <v>47</v>
      </c>
      <c r="D29" s="16" t="s">
        <v>83</v>
      </c>
      <c r="E29" s="18" t="s">
        <v>49</v>
      </c>
      <c r="F29" s="17" t="n">
        <v>100</v>
      </c>
      <c r="G29" s="19" t="n">
        <v>16.38</v>
      </c>
      <c r="H29" s="19" t="n">
        <v>20.31</v>
      </c>
      <c r="I29" s="19" t="n">
        <v>2031</v>
      </c>
    </row>
    <row r="30" customFormat="false" ht="39" hidden="false" customHeight="true" outlineLevel="0" collapsed="false">
      <c r="A30" s="13" t="n">
        <v>4</v>
      </c>
      <c r="B30" s="13"/>
      <c r="C30" s="13"/>
      <c r="D30" s="13" t="s">
        <v>84</v>
      </c>
      <c r="E30" s="13"/>
      <c r="F30" s="14"/>
      <c r="G30" s="13"/>
      <c r="H30" s="13"/>
      <c r="I30" s="15" t="n">
        <f aca="false">SUM(I31:I33)</f>
        <v>648000.006</v>
      </c>
    </row>
    <row r="31" customFormat="false" ht="39" hidden="false" customHeight="true" outlineLevel="0" collapsed="false">
      <c r="A31" s="16" t="s">
        <v>85</v>
      </c>
      <c r="B31" s="17" t="s">
        <v>21</v>
      </c>
      <c r="C31" s="16" t="s">
        <v>22</v>
      </c>
      <c r="D31" s="16" t="s">
        <v>86</v>
      </c>
      <c r="E31" s="18" t="s">
        <v>53</v>
      </c>
      <c r="F31" s="17" t="n">
        <v>1</v>
      </c>
      <c r="G31" s="19" t="n">
        <v>174193.55</v>
      </c>
      <c r="H31" s="19" t="n">
        <f aca="false">G31*(1+$G$3)</f>
        <v>216000.002</v>
      </c>
      <c r="I31" s="19" t="n">
        <f aca="false">F31*H31</f>
        <v>216000.002</v>
      </c>
    </row>
    <row r="32" customFormat="false" ht="39" hidden="false" customHeight="true" outlineLevel="0" collapsed="false">
      <c r="A32" s="16" t="s">
        <v>87</v>
      </c>
      <c r="B32" s="17" t="s">
        <v>21</v>
      </c>
      <c r="C32" s="16" t="s">
        <v>22</v>
      </c>
      <c r="D32" s="16" t="s">
        <v>88</v>
      </c>
      <c r="E32" s="18" t="s">
        <v>53</v>
      </c>
      <c r="F32" s="17" t="n">
        <v>1</v>
      </c>
      <c r="G32" s="19" t="n">
        <v>174193.55</v>
      </c>
      <c r="H32" s="19" t="n">
        <f aca="false">G32*(1+$G$3)</f>
        <v>216000.002</v>
      </c>
      <c r="I32" s="19" t="n">
        <f aca="false">F32*H32</f>
        <v>216000.002</v>
      </c>
    </row>
    <row r="33" customFormat="false" ht="39" hidden="false" customHeight="true" outlineLevel="0" collapsed="false">
      <c r="A33" s="16" t="s">
        <v>89</v>
      </c>
      <c r="B33" s="17" t="s">
        <v>21</v>
      </c>
      <c r="C33" s="16" t="s">
        <v>22</v>
      </c>
      <c r="D33" s="16" t="s">
        <v>90</v>
      </c>
      <c r="E33" s="18" t="s">
        <v>53</v>
      </c>
      <c r="F33" s="17" t="n">
        <v>1</v>
      </c>
      <c r="G33" s="19" t="n">
        <v>174193.55</v>
      </c>
      <c r="H33" s="19" t="n">
        <f aca="false">G33*(1+$G$3)</f>
        <v>216000.002</v>
      </c>
      <c r="I33" s="19" t="n">
        <f aca="false">F33*H33</f>
        <v>216000.002</v>
      </c>
    </row>
    <row r="34" customFormat="false" ht="39" hidden="false" customHeight="true" outlineLevel="0" collapsed="false">
      <c r="A34" s="13" t="n">
        <v>5</v>
      </c>
      <c r="B34" s="13"/>
      <c r="C34" s="13"/>
      <c r="D34" s="13" t="s">
        <v>91</v>
      </c>
      <c r="E34" s="13"/>
      <c r="F34" s="14"/>
      <c r="G34" s="13"/>
      <c r="H34" s="13"/>
      <c r="I34" s="15" t="n">
        <f aca="false">SUM(I35:I37)</f>
        <v>648000.006</v>
      </c>
    </row>
    <row r="35" customFormat="false" ht="39" hidden="false" customHeight="true" outlineLevel="0" collapsed="false">
      <c r="A35" s="16" t="s">
        <v>92</v>
      </c>
      <c r="B35" s="17" t="s">
        <v>21</v>
      </c>
      <c r="C35" s="16" t="s">
        <v>22</v>
      </c>
      <c r="D35" s="16" t="s">
        <v>93</v>
      </c>
      <c r="E35" s="18" t="s">
        <v>53</v>
      </c>
      <c r="F35" s="17" t="n">
        <v>1</v>
      </c>
      <c r="G35" s="19" t="n">
        <v>174193.55</v>
      </c>
      <c r="H35" s="19" t="n">
        <f aca="false">G35*(1+$G$3)</f>
        <v>216000.002</v>
      </c>
      <c r="I35" s="19" t="n">
        <f aca="false">F35*H35</f>
        <v>216000.002</v>
      </c>
    </row>
    <row r="36" customFormat="false" ht="39" hidden="false" customHeight="true" outlineLevel="0" collapsed="false">
      <c r="A36" s="16" t="s">
        <v>94</v>
      </c>
      <c r="B36" s="17" t="s">
        <v>21</v>
      </c>
      <c r="C36" s="16" t="s">
        <v>22</v>
      </c>
      <c r="D36" s="16" t="s">
        <v>95</v>
      </c>
      <c r="E36" s="18" t="s">
        <v>53</v>
      </c>
      <c r="F36" s="17" t="n">
        <v>1</v>
      </c>
      <c r="G36" s="19" t="n">
        <v>174193.55</v>
      </c>
      <c r="H36" s="19" t="n">
        <f aca="false">G36*(1+$G$3)</f>
        <v>216000.002</v>
      </c>
      <c r="I36" s="19" t="n">
        <f aca="false">F36*H36</f>
        <v>216000.002</v>
      </c>
    </row>
    <row r="37" customFormat="false" ht="39" hidden="false" customHeight="true" outlineLevel="0" collapsed="false">
      <c r="A37" s="16" t="s">
        <v>96</v>
      </c>
      <c r="B37" s="17" t="s">
        <v>21</v>
      </c>
      <c r="C37" s="16" t="s">
        <v>22</v>
      </c>
      <c r="D37" s="16" t="s">
        <v>97</v>
      </c>
      <c r="E37" s="18" t="s">
        <v>53</v>
      </c>
      <c r="F37" s="17" t="n">
        <v>1</v>
      </c>
      <c r="G37" s="19" t="n">
        <v>174193.55</v>
      </c>
      <c r="H37" s="19" t="n">
        <f aca="false">G37*(1+$G$3)</f>
        <v>216000.002</v>
      </c>
      <c r="I37" s="19" t="n">
        <f aca="false">F37*H37</f>
        <v>216000.002</v>
      </c>
    </row>
    <row r="38" customFormat="false" ht="39" hidden="false" customHeight="true" outlineLevel="0" collapsed="false">
      <c r="A38" s="13" t="n">
        <v>6</v>
      </c>
      <c r="B38" s="13"/>
      <c r="C38" s="13"/>
      <c r="D38" s="13" t="s">
        <v>98</v>
      </c>
      <c r="E38" s="13"/>
      <c r="F38" s="14"/>
      <c r="G38" s="13"/>
      <c r="H38" s="13"/>
      <c r="I38" s="15" t="n">
        <f aca="false">SUM(I39:I41)</f>
        <v>648000.006</v>
      </c>
    </row>
    <row r="39" customFormat="false" ht="39" hidden="false" customHeight="true" outlineLevel="0" collapsed="false">
      <c r="A39" s="16" t="s">
        <v>99</v>
      </c>
      <c r="B39" s="17" t="s">
        <v>21</v>
      </c>
      <c r="C39" s="16" t="s">
        <v>22</v>
      </c>
      <c r="D39" s="16" t="s">
        <v>100</v>
      </c>
      <c r="E39" s="18" t="s">
        <v>53</v>
      </c>
      <c r="F39" s="17" t="n">
        <v>1</v>
      </c>
      <c r="G39" s="19" t="n">
        <v>174193.55</v>
      </c>
      <c r="H39" s="19" t="n">
        <f aca="false">G39*(1+$G$3)</f>
        <v>216000.002</v>
      </c>
      <c r="I39" s="19" t="n">
        <f aca="false">F39*H39</f>
        <v>216000.002</v>
      </c>
    </row>
    <row r="40" customFormat="false" ht="39" hidden="false" customHeight="true" outlineLevel="0" collapsed="false">
      <c r="A40" s="16" t="s">
        <v>101</v>
      </c>
      <c r="B40" s="17" t="s">
        <v>21</v>
      </c>
      <c r="C40" s="16" t="s">
        <v>22</v>
      </c>
      <c r="D40" s="16" t="s">
        <v>102</v>
      </c>
      <c r="E40" s="18" t="s">
        <v>53</v>
      </c>
      <c r="F40" s="17" t="n">
        <v>1</v>
      </c>
      <c r="G40" s="19" t="n">
        <v>174193.55</v>
      </c>
      <c r="H40" s="19" t="n">
        <f aca="false">G40*(1+$G$3)</f>
        <v>216000.002</v>
      </c>
      <c r="I40" s="19" t="n">
        <f aca="false">F40*H40</f>
        <v>216000.002</v>
      </c>
    </row>
    <row r="41" customFormat="false" ht="39" hidden="false" customHeight="true" outlineLevel="0" collapsed="false">
      <c r="A41" s="16" t="s">
        <v>103</v>
      </c>
      <c r="B41" s="17" t="s">
        <v>21</v>
      </c>
      <c r="C41" s="16" t="s">
        <v>22</v>
      </c>
      <c r="D41" s="16" t="s">
        <v>104</v>
      </c>
      <c r="E41" s="18" t="s">
        <v>53</v>
      </c>
      <c r="F41" s="17" t="n">
        <v>1</v>
      </c>
      <c r="G41" s="19" t="n">
        <v>174193.55</v>
      </c>
      <c r="H41" s="19" t="n">
        <f aca="false">G41*(1+$G$3)</f>
        <v>216000.002</v>
      </c>
      <c r="I41" s="19" t="n">
        <f aca="false">F41*H41</f>
        <v>216000.002</v>
      </c>
    </row>
    <row r="42" customFormat="false" ht="12.8" hidden="false" customHeight="false" outlineLevel="0" collapsed="false">
      <c r="A42" s="20"/>
      <c r="B42" s="20"/>
      <c r="C42" s="20"/>
      <c r="D42" s="20"/>
      <c r="E42" s="20"/>
      <c r="F42" s="20"/>
      <c r="G42" s="20"/>
      <c r="H42" s="20"/>
      <c r="I42" s="20"/>
    </row>
    <row r="43" customFormat="false" ht="12.8" hidden="false" customHeight="true" outlineLevel="0" collapsed="false">
      <c r="A43" s="21"/>
      <c r="B43" s="21"/>
      <c r="C43" s="21"/>
      <c r="D43" s="22"/>
      <c r="E43" s="23"/>
      <c r="F43" s="7" t="s">
        <v>105</v>
      </c>
      <c r="G43" s="7"/>
      <c r="H43" s="24" t="n">
        <v>40795.64</v>
      </c>
      <c r="I43" s="23"/>
    </row>
    <row r="44" customFormat="false" ht="12.8" hidden="false" customHeight="true" outlineLevel="0" collapsed="false">
      <c r="A44" s="21"/>
      <c r="B44" s="21"/>
      <c r="C44" s="21"/>
      <c r="D44" s="22"/>
      <c r="E44" s="23"/>
      <c r="F44" s="7" t="s">
        <v>106</v>
      </c>
      <c r="G44" s="7"/>
      <c r="H44" s="24" t="n">
        <v>9788.28</v>
      </c>
      <c r="I44" s="23"/>
    </row>
    <row r="45" customFormat="false" ht="12.8" hidden="false" customHeight="true" outlineLevel="0" collapsed="false">
      <c r="A45" s="21"/>
      <c r="B45" s="21"/>
      <c r="C45" s="21"/>
      <c r="D45" s="22"/>
      <c r="E45" s="23"/>
      <c r="F45" s="7" t="s">
        <v>107</v>
      </c>
      <c r="G45" s="7"/>
      <c r="H45" s="24" t="n">
        <f aca="false">SUM(I6,I12,I16,I30,I34,I38)</f>
        <v>2210646.2004</v>
      </c>
      <c r="I45" s="23"/>
    </row>
    <row r="46" customFormat="false" ht="60" hidden="false" customHeight="true" outlineLevel="0" collapsed="false">
      <c r="A46" s="25"/>
      <c r="B46" s="25"/>
      <c r="C46" s="25"/>
      <c r="D46" s="25"/>
      <c r="E46" s="25"/>
      <c r="F46" s="25"/>
      <c r="G46" s="25"/>
      <c r="H46" s="25"/>
      <c r="I46" s="25"/>
    </row>
    <row r="47" customFormat="false" ht="70" hidden="false" customHeight="true" outlineLevel="0" collapsed="false">
      <c r="A47" s="26" t="s">
        <v>108</v>
      </c>
    </row>
  </sheetData>
  <mergeCells count="11">
    <mergeCell ref="E1:F1"/>
    <mergeCell ref="G1:H1"/>
    <mergeCell ref="E2:F2"/>
    <mergeCell ref="G2:H2"/>
    <mergeCell ref="A4:I4"/>
    <mergeCell ref="A43:C43"/>
    <mergeCell ref="F43:G43"/>
    <mergeCell ref="A44:C44"/>
    <mergeCell ref="F44:G44"/>
    <mergeCell ref="A45:C45"/>
    <mergeCell ref="F45:G45"/>
  </mergeCells>
  <printOptions headings="false" gridLines="false" gridLinesSet="true" horizontalCentered="false" verticalCentered="false"/>
  <pageMargins left="0" right="0" top="0.498611111111111" bottom="0.305555555555556" header="0" footer="0"/>
  <pageSetup paperSize="8" scale="100" fitToWidth="1" fitToHeight="0" pageOrder="downThenOver" orientation="portrait" blackAndWhite="false" draft="false" cellComments="none" horizontalDpi="300" verticalDpi="300" copies="1"/>
  <headerFooter differentFirst="false" differentOddEven="false">
    <oddHeader>&amp;L&amp;11 &amp;C&amp;11Companhia Nacional de Abastecimento
CPF:</oddHeader>
    <oddFooter>&amp;L&amp;11 &amp;C&amp;11  -  -  / DF
 /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47"/>
  <sheetViews>
    <sheetView showFormulas="false" showGridLines="true" showRowColHeaders="true" showZeros="true" rightToLeft="false" tabSelected="false" showOutlineSymbols="false" defaultGridColor="true" view="normal" topLeftCell="A22" colorId="64" zoomScale="95" zoomScaleNormal="95" zoomScalePageLayoutView="100" workbookViewId="0">
      <selection pane="topLeft" activeCell="C6" activeCellId="0" sqref="C6"/>
    </sheetView>
  </sheetViews>
  <sheetFormatPr defaultColWidth="9.47265625" defaultRowHeight="12.8" zeroHeight="false" outlineLevelRow="0" outlineLevelCol="0"/>
  <cols>
    <col collapsed="false" customWidth="true" hidden="false" outlineLevel="0" max="1" min="1" style="1" width="10.97"/>
    <col collapsed="false" customWidth="true" hidden="false" outlineLevel="0" max="2" min="2" style="1" width="65.81"/>
    <col collapsed="false" customWidth="true" hidden="false" outlineLevel="0" max="3" min="3" style="1" width="8.79"/>
    <col collapsed="false" customWidth="true" hidden="false" outlineLevel="0" max="7" min="4" style="1" width="14.28"/>
    <col collapsed="false" customWidth="true" hidden="false" outlineLevel="0" max="1022" min="1022" style="1" width="11.52"/>
  </cols>
  <sheetData>
    <row r="1" customFormat="false" ht="26.85" hidden="false" customHeight="true" outlineLevel="0" collapsed="false">
      <c r="A1" s="2"/>
      <c r="B1" s="3" t="s">
        <v>0</v>
      </c>
      <c r="C1" s="4" t="s">
        <v>1</v>
      </c>
      <c r="D1" s="4"/>
      <c r="E1" s="4" t="s">
        <v>2</v>
      </c>
      <c r="F1" s="4"/>
      <c r="G1" s="4" t="s">
        <v>3</v>
      </c>
    </row>
    <row r="2" customFormat="false" ht="80" hidden="false" customHeight="true" outlineLevel="0" collapsed="false">
      <c r="A2" s="5"/>
      <c r="B2" s="6" t="s">
        <v>4</v>
      </c>
      <c r="C2" s="7" t="s">
        <v>5</v>
      </c>
      <c r="D2" s="7"/>
      <c r="E2" s="7" t="s">
        <v>6</v>
      </c>
      <c r="F2" s="7"/>
      <c r="G2" s="7" t="s">
        <v>7</v>
      </c>
    </row>
    <row r="3" customFormat="false" ht="19.4" hidden="false" customHeight="true" outlineLevel="0" collapsed="false">
      <c r="A3" s="5"/>
      <c r="B3" s="5"/>
      <c r="C3" s="7"/>
      <c r="D3" s="5"/>
      <c r="E3" s="8" t="n">
        <f aca="false">24/100</f>
        <v>0.24</v>
      </c>
      <c r="F3" s="5"/>
      <c r="G3" s="7"/>
    </row>
    <row r="4" customFormat="false" ht="14.15" hidden="false" customHeight="true" outlineLevel="0" collapsed="false">
      <c r="A4" s="9" t="s">
        <v>109</v>
      </c>
      <c r="B4" s="9"/>
      <c r="C4" s="9"/>
      <c r="D4" s="9"/>
      <c r="E4" s="9"/>
      <c r="F4" s="9"/>
      <c r="G4" s="9"/>
    </row>
    <row r="5" customFormat="false" ht="30" hidden="false" customHeight="true" outlineLevel="0" collapsed="false">
      <c r="A5" s="10" t="s">
        <v>9</v>
      </c>
      <c r="B5" s="10" t="s">
        <v>12</v>
      </c>
      <c r="C5" s="12" t="s">
        <v>110</v>
      </c>
      <c r="D5" s="11" t="s">
        <v>14</v>
      </c>
      <c r="E5" s="11" t="s">
        <v>15</v>
      </c>
      <c r="F5" s="11" t="s">
        <v>16</v>
      </c>
      <c r="G5" s="11" t="s">
        <v>17</v>
      </c>
    </row>
    <row r="6" customFormat="false" ht="30" hidden="false" customHeight="true" outlineLevel="0" collapsed="false">
      <c r="A6" s="13" t="s">
        <v>18</v>
      </c>
      <c r="B6" s="13" t="s">
        <v>19</v>
      </c>
      <c r="C6" s="27" t="n">
        <f aca="false">Planilha_Orcamentaria!I6</f>
        <v>54062.2516</v>
      </c>
      <c r="D6" s="14"/>
      <c r="E6" s="13"/>
      <c r="F6" s="13"/>
      <c r="G6" s="15" t="n">
        <f aca="false">SUM(G7:G11)</f>
        <v>54062.2516</v>
      </c>
    </row>
    <row r="7" customFormat="false" ht="30" hidden="false" customHeight="true" outlineLevel="0" collapsed="false">
      <c r="A7" s="16" t="s">
        <v>20</v>
      </c>
      <c r="B7" s="16" t="s">
        <v>23</v>
      </c>
      <c r="C7" s="18" t="s">
        <v>24</v>
      </c>
      <c r="D7" s="17" t="n">
        <v>1</v>
      </c>
      <c r="E7" s="19" t="n">
        <v>42548.39</v>
      </c>
      <c r="F7" s="19" t="n">
        <f aca="false">E7*(1+$E$3)</f>
        <v>52760.0036</v>
      </c>
      <c r="G7" s="19" t="n">
        <f aca="false">D7*F7</f>
        <v>52760.0036</v>
      </c>
    </row>
    <row r="8" customFormat="false" ht="30" hidden="false" customHeight="true" outlineLevel="0" collapsed="false">
      <c r="A8" s="16" t="s">
        <v>25</v>
      </c>
      <c r="B8" s="16" t="s">
        <v>26</v>
      </c>
      <c r="C8" s="18" t="s">
        <v>24</v>
      </c>
      <c r="D8" s="17" t="n">
        <v>1</v>
      </c>
      <c r="E8" s="19" t="n">
        <v>262.55</v>
      </c>
      <c r="F8" s="19" t="n">
        <f aca="false">E8*(1+$E$3)</f>
        <v>325.562</v>
      </c>
      <c r="G8" s="19" t="n">
        <f aca="false">D8*F8</f>
        <v>325.562</v>
      </c>
    </row>
    <row r="9" customFormat="false" ht="30" hidden="false" customHeight="true" outlineLevel="0" collapsed="false">
      <c r="A9" s="16" t="s">
        <v>27</v>
      </c>
      <c r="B9" s="16" t="s">
        <v>28</v>
      </c>
      <c r="C9" s="18" t="s">
        <v>24</v>
      </c>
      <c r="D9" s="17" t="n">
        <v>1</v>
      </c>
      <c r="E9" s="19" t="n">
        <v>262.55</v>
      </c>
      <c r="F9" s="19" t="n">
        <f aca="false">E9*(1+$E$3)</f>
        <v>325.562</v>
      </c>
      <c r="G9" s="19" t="n">
        <f aca="false">D9*F9</f>
        <v>325.562</v>
      </c>
    </row>
    <row r="10" customFormat="false" ht="30" hidden="false" customHeight="true" outlineLevel="0" collapsed="false">
      <c r="A10" s="16" t="s">
        <v>29</v>
      </c>
      <c r="B10" s="16" t="s">
        <v>30</v>
      </c>
      <c r="C10" s="18" t="s">
        <v>24</v>
      </c>
      <c r="D10" s="17" t="n">
        <v>1</v>
      </c>
      <c r="E10" s="19" t="n">
        <v>262.55</v>
      </c>
      <c r="F10" s="19" t="n">
        <f aca="false">E10*(1+$E$3)</f>
        <v>325.562</v>
      </c>
      <c r="G10" s="19" t="n">
        <f aca="false">D10*F10</f>
        <v>325.562</v>
      </c>
    </row>
    <row r="11" customFormat="false" ht="30" hidden="false" customHeight="true" outlineLevel="0" collapsed="false">
      <c r="A11" s="16" t="s">
        <v>29</v>
      </c>
      <c r="B11" s="16" t="s">
        <v>31</v>
      </c>
      <c r="C11" s="18" t="s">
        <v>24</v>
      </c>
      <c r="D11" s="17" t="n">
        <v>1</v>
      </c>
      <c r="E11" s="19" t="n">
        <v>262.55</v>
      </c>
      <c r="F11" s="19" t="n">
        <f aca="false">E11*(1+$E$3)</f>
        <v>325.562</v>
      </c>
      <c r="G11" s="19" t="n">
        <f aca="false">D11*F11</f>
        <v>325.562</v>
      </c>
    </row>
    <row r="12" customFormat="false" ht="30" hidden="false" customHeight="true" outlineLevel="0" collapsed="false">
      <c r="A12" s="13" t="n">
        <v>2</v>
      </c>
      <c r="B12" s="13" t="s">
        <v>32</v>
      </c>
      <c r="C12" s="13"/>
      <c r="D12" s="14"/>
      <c r="E12" s="13"/>
      <c r="F12" s="13"/>
      <c r="G12" s="15" t="n">
        <f aca="false">SUM(G13:G15)</f>
        <v>162000.0108</v>
      </c>
    </row>
    <row r="13" customFormat="false" ht="30" hidden="false" customHeight="true" outlineLevel="0" collapsed="false">
      <c r="A13" s="16" t="s">
        <v>33</v>
      </c>
      <c r="B13" s="16" t="s">
        <v>34</v>
      </c>
      <c r="C13" s="18" t="s">
        <v>24</v>
      </c>
      <c r="D13" s="17" t="n">
        <v>1</v>
      </c>
      <c r="E13" s="19" t="n">
        <v>43548.39</v>
      </c>
      <c r="F13" s="19" t="n">
        <f aca="false">E13*(1+$E$3)</f>
        <v>54000.0036</v>
      </c>
      <c r="G13" s="19" t="n">
        <f aca="false">D13*F13</f>
        <v>54000.0036</v>
      </c>
    </row>
    <row r="14" customFormat="false" ht="30" hidden="false" customHeight="true" outlineLevel="0" collapsed="false">
      <c r="A14" s="16" t="s">
        <v>35</v>
      </c>
      <c r="B14" s="16" t="s">
        <v>111</v>
      </c>
      <c r="C14" s="18" t="s">
        <v>24</v>
      </c>
      <c r="D14" s="17" t="n">
        <v>1</v>
      </c>
      <c r="E14" s="19" t="n">
        <v>43548.39</v>
      </c>
      <c r="F14" s="19" t="n">
        <f aca="false">E14*(1+$E$3)</f>
        <v>54000.0036</v>
      </c>
      <c r="G14" s="19" t="n">
        <f aca="false">D14*F14</f>
        <v>54000.0036</v>
      </c>
    </row>
    <row r="15" customFormat="false" ht="30" hidden="false" customHeight="true" outlineLevel="0" collapsed="false">
      <c r="A15" s="16" t="s">
        <v>37</v>
      </c>
      <c r="B15" s="16" t="s">
        <v>38</v>
      </c>
      <c r="C15" s="18" t="s">
        <v>24</v>
      </c>
      <c r="D15" s="17" t="n">
        <v>1</v>
      </c>
      <c r="E15" s="19" t="n">
        <v>43548.39</v>
      </c>
      <c r="F15" s="19" t="n">
        <f aca="false">E15*(1+$E$3)</f>
        <v>54000.0036</v>
      </c>
      <c r="G15" s="19" t="n">
        <f aca="false">D15*F15</f>
        <v>54000.0036</v>
      </c>
    </row>
    <row r="16" customFormat="false" ht="24" hidden="false" customHeight="true" outlineLevel="0" collapsed="false">
      <c r="A16" s="13" t="n">
        <v>3</v>
      </c>
      <c r="B16" s="13" t="s">
        <v>39</v>
      </c>
      <c r="C16" s="13"/>
      <c r="D16" s="14"/>
      <c r="E16" s="13"/>
      <c r="F16" s="13"/>
      <c r="G16" s="15" t="n">
        <f aca="false">SUM(G17:G29)</f>
        <v>50583.92</v>
      </c>
    </row>
    <row r="17" customFormat="false" ht="52" hidden="false" customHeight="true" outlineLevel="0" collapsed="false">
      <c r="A17" s="16" t="s">
        <v>40</v>
      </c>
      <c r="B17" s="16" t="s">
        <v>43</v>
      </c>
      <c r="C17" s="18" t="s">
        <v>44</v>
      </c>
      <c r="D17" s="17" t="n">
        <v>700</v>
      </c>
      <c r="E17" s="19" t="n">
        <v>34.6</v>
      </c>
      <c r="F17" s="19" t="n">
        <v>42.9</v>
      </c>
      <c r="G17" s="19" t="n">
        <v>30030</v>
      </c>
    </row>
    <row r="18" customFormat="false" ht="26" hidden="false" customHeight="true" outlineLevel="0" collapsed="false">
      <c r="A18" s="16" t="s">
        <v>45</v>
      </c>
      <c r="B18" s="16" t="s">
        <v>48</v>
      </c>
      <c r="C18" s="18" t="s">
        <v>49</v>
      </c>
      <c r="D18" s="17" t="n">
        <v>100</v>
      </c>
      <c r="E18" s="19" t="n">
        <v>59.45</v>
      </c>
      <c r="F18" s="19" t="n">
        <v>73.72</v>
      </c>
      <c r="G18" s="19" t="n">
        <v>7372</v>
      </c>
    </row>
    <row r="19" customFormat="false" ht="26" hidden="false" customHeight="true" outlineLevel="0" collapsed="false">
      <c r="A19" s="16" t="s">
        <v>50</v>
      </c>
      <c r="B19" s="16" t="s">
        <v>52</v>
      </c>
      <c r="C19" s="18" t="s">
        <v>53</v>
      </c>
      <c r="D19" s="17" t="n">
        <v>4</v>
      </c>
      <c r="E19" s="19" t="n">
        <v>110.03</v>
      </c>
      <c r="F19" s="19" t="n">
        <v>136.44</v>
      </c>
      <c r="G19" s="19" t="n">
        <v>545.76</v>
      </c>
    </row>
    <row r="20" customFormat="false" ht="26" hidden="false" customHeight="true" outlineLevel="0" collapsed="false">
      <c r="A20" s="16" t="s">
        <v>54</v>
      </c>
      <c r="B20" s="16" t="s">
        <v>56</v>
      </c>
      <c r="C20" s="18" t="s">
        <v>53</v>
      </c>
      <c r="D20" s="17" t="n">
        <v>6</v>
      </c>
      <c r="E20" s="19" t="n">
        <v>531.44</v>
      </c>
      <c r="F20" s="19" t="n">
        <v>659.04</v>
      </c>
      <c r="G20" s="19" t="n">
        <v>3954.24</v>
      </c>
    </row>
    <row r="21" customFormat="false" ht="26" hidden="false" customHeight="true" outlineLevel="0" collapsed="false">
      <c r="A21" s="16" t="s">
        <v>57</v>
      </c>
      <c r="B21" s="16" t="s">
        <v>59</v>
      </c>
      <c r="C21" s="18" t="s">
        <v>53</v>
      </c>
      <c r="D21" s="17" t="n">
        <v>8</v>
      </c>
      <c r="E21" s="19" t="n">
        <v>35.02</v>
      </c>
      <c r="F21" s="19" t="n">
        <v>43.42</v>
      </c>
      <c r="G21" s="19" t="n">
        <v>347.36</v>
      </c>
    </row>
    <row r="22" customFormat="false" ht="26" hidden="false" customHeight="true" outlineLevel="0" collapsed="false">
      <c r="A22" s="16" t="s">
        <v>60</v>
      </c>
      <c r="B22" s="16" t="s">
        <v>62</v>
      </c>
      <c r="C22" s="18" t="s">
        <v>53</v>
      </c>
      <c r="D22" s="17" t="n">
        <v>100</v>
      </c>
      <c r="E22" s="19" t="n">
        <v>14.7</v>
      </c>
      <c r="F22" s="19" t="n">
        <v>18.23</v>
      </c>
      <c r="G22" s="19" t="n">
        <v>1823</v>
      </c>
    </row>
    <row r="23" customFormat="false" ht="39" hidden="false" customHeight="true" outlineLevel="0" collapsed="false">
      <c r="A23" s="16" t="s">
        <v>63</v>
      </c>
      <c r="B23" s="16" t="s">
        <v>65</v>
      </c>
      <c r="C23" s="18" t="s">
        <v>53</v>
      </c>
      <c r="D23" s="17" t="n">
        <v>3</v>
      </c>
      <c r="E23" s="19" t="n">
        <v>350.74</v>
      </c>
      <c r="F23" s="19" t="n">
        <v>434.94</v>
      </c>
      <c r="G23" s="19" t="n">
        <v>1304.82</v>
      </c>
    </row>
    <row r="24" customFormat="false" ht="26" hidden="false" customHeight="true" outlineLevel="0" collapsed="false">
      <c r="A24" s="16" t="s">
        <v>66</v>
      </c>
      <c r="B24" s="16" t="s">
        <v>68</v>
      </c>
      <c r="C24" s="18" t="s">
        <v>53</v>
      </c>
      <c r="D24" s="17" t="n">
        <v>10</v>
      </c>
      <c r="E24" s="19" t="n">
        <v>117.34</v>
      </c>
      <c r="F24" s="19" t="n">
        <v>145.5</v>
      </c>
      <c r="G24" s="19" t="n">
        <v>1455</v>
      </c>
    </row>
    <row r="25" customFormat="false" ht="26" hidden="false" customHeight="true" outlineLevel="0" collapsed="false">
      <c r="A25" s="16" t="s">
        <v>69</v>
      </c>
      <c r="B25" s="16" t="s">
        <v>71</v>
      </c>
      <c r="C25" s="18" t="s">
        <v>53</v>
      </c>
      <c r="D25" s="17" t="n">
        <v>10</v>
      </c>
      <c r="E25" s="19" t="n">
        <v>30.7</v>
      </c>
      <c r="F25" s="19" t="n">
        <v>38.07</v>
      </c>
      <c r="G25" s="19" t="n">
        <v>380.7</v>
      </c>
    </row>
    <row r="26" customFormat="false" ht="26" hidden="false" customHeight="true" outlineLevel="0" collapsed="false">
      <c r="A26" s="16" t="s">
        <v>72</v>
      </c>
      <c r="B26" s="16" t="s">
        <v>74</v>
      </c>
      <c r="C26" s="18" t="s">
        <v>53</v>
      </c>
      <c r="D26" s="17" t="n">
        <v>90</v>
      </c>
      <c r="E26" s="19" t="n">
        <v>4.19</v>
      </c>
      <c r="F26" s="19" t="n">
        <v>5.19</v>
      </c>
      <c r="G26" s="19" t="n">
        <v>467.1</v>
      </c>
    </row>
    <row r="27" customFormat="false" ht="26" hidden="false" customHeight="true" outlineLevel="0" collapsed="false">
      <c r="A27" s="16" t="s">
        <v>75</v>
      </c>
      <c r="B27" s="16" t="s">
        <v>77</v>
      </c>
      <c r="C27" s="18" t="s">
        <v>53</v>
      </c>
      <c r="D27" s="17" t="n">
        <v>16</v>
      </c>
      <c r="E27" s="19" t="n">
        <v>16.56</v>
      </c>
      <c r="F27" s="19" t="n">
        <v>20.53</v>
      </c>
      <c r="G27" s="19" t="n">
        <v>328.48</v>
      </c>
    </row>
    <row r="28" customFormat="false" ht="26" hidden="false" customHeight="true" outlineLevel="0" collapsed="false">
      <c r="A28" s="16" t="s">
        <v>78</v>
      </c>
      <c r="B28" s="16" t="s">
        <v>80</v>
      </c>
      <c r="C28" s="18" t="s">
        <v>49</v>
      </c>
      <c r="D28" s="17" t="n">
        <v>14</v>
      </c>
      <c r="E28" s="19" t="n">
        <v>31.36</v>
      </c>
      <c r="F28" s="19" t="n">
        <v>38.89</v>
      </c>
      <c r="G28" s="19" t="n">
        <v>544.46</v>
      </c>
    </row>
    <row r="29" customFormat="false" ht="39" hidden="false" customHeight="true" outlineLevel="0" collapsed="false">
      <c r="A29" s="16" t="s">
        <v>81</v>
      </c>
      <c r="B29" s="16" t="s">
        <v>83</v>
      </c>
      <c r="C29" s="18" t="s">
        <v>49</v>
      </c>
      <c r="D29" s="17" t="n">
        <v>100</v>
      </c>
      <c r="E29" s="19" t="n">
        <v>16.38</v>
      </c>
      <c r="F29" s="19" t="n">
        <v>20.31</v>
      </c>
      <c r="G29" s="19" t="n">
        <v>2031</v>
      </c>
    </row>
    <row r="30" customFormat="false" ht="39" hidden="false" customHeight="true" outlineLevel="0" collapsed="false">
      <c r="A30" s="13" t="n">
        <v>4</v>
      </c>
      <c r="B30" s="13" t="s">
        <v>84</v>
      </c>
      <c r="C30" s="13"/>
      <c r="D30" s="14"/>
      <c r="E30" s="13"/>
      <c r="F30" s="13"/>
      <c r="G30" s="15" t="n">
        <f aca="false">SUM(G31:G33)</f>
        <v>648000.006</v>
      </c>
    </row>
    <row r="31" customFormat="false" ht="39" hidden="false" customHeight="true" outlineLevel="0" collapsed="false">
      <c r="A31" s="16" t="s">
        <v>85</v>
      </c>
      <c r="B31" s="16" t="s">
        <v>86</v>
      </c>
      <c r="C31" s="18" t="s">
        <v>53</v>
      </c>
      <c r="D31" s="17" t="n">
        <v>1</v>
      </c>
      <c r="E31" s="19" t="n">
        <v>174193.55</v>
      </c>
      <c r="F31" s="19" t="n">
        <f aca="false">E31*(1+$E$3)</f>
        <v>216000.002</v>
      </c>
      <c r="G31" s="19" t="n">
        <f aca="false">D31*F31</f>
        <v>216000.002</v>
      </c>
    </row>
    <row r="32" customFormat="false" ht="39" hidden="false" customHeight="true" outlineLevel="0" collapsed="false">
      <c r="A32" s="16" t="s">
        <v>87</v>
      </c>
      <c r="B32" s="16" t="s">
        <v>112</v>
      </c>
      <c r="C32" s="18" t="s">
        <v>53</v>
      </c>
      <c r="D32" s="17" t="n">
        <v>1</v>
      </c>
      <c r="E32" s="19" t="n">
        <v>174193.55</v>
      </c>
      <c r="F32" s="19" t="n">
        <f aca="false">E32*(1+$E$3)</f>
        <v>216000.002</v>
      </c>
      <c r="G32" s="19" t="n">
        <f aca="false">D32*F32</f>
        <v>216000.002</v>
      </c>
    </row>
    <row r="33" customFormat="false" ht="39" hidden="false" customHeight="true" outlineLevel="0" collapsed="false">
      <c r="A33" s="16" t="s">
        <v>89</v>
      </c>
      <c r="B33" s="16" t="s">
        <v>90</v>
      </c>
      <c r="C33" s="18" t="s">
        <v>53</v>
      </c>
      <c r="D33" s="17" t="n">
        <v>1</v>
      </c>
      <c r="E33" s="19" t="n">
        <v>174193.55</v>
      </c>
      <c r="F33" s="19" t="n">
        <f aca="false">E33*(1+$E$3)</f>
        <v>216000.002</v>
      </c>
      <c r="G33" s="19" t="n">
        <f aca="false">D33*F33</f>
        <v>216000.002</v>
      </c>
    </row>
    <row r="34" customFormat="false" ht="39" hidden="false" customHeight="true" outlineLevel="0" collapsed="false">
      <c r="A34" s="13" t="n">
        <v>5</v>
      </c>
      <c r="B34" s="13" t="s">
        <v>91</v>
      </c>
      <c r="C34" s="13"/>
      <c r="D34" s="14"/>
      <c r="E34" s="13"/>
      <c r="F34" s="13"/>
      <c r="G34" s="15" t="n">
        <f aca="false">SUM(G35:G37)</f>
        <v>648000.006</v>
      </c>
    </row>
    <row r="35" customFormat="false" ht="39" hidden="false" customHeight="true" outlineLevel="0" collapsed="false">
      <c r="A35" s="16" t="s">
        <v>92</v>
      </c>
      <c r="B35" s="16" t="s">
        <v>93</v>
      </c>
      <c r="C35" s="18" t="s">
        <v>53</v>
      </c>
      <c r="D35" s="17" t="n">
        <v>1</v>
      </c>
      <c r="E35" s="19" t="n">
        <v>174193.55</v>
      </c>
      <c r="F35" s="19" t="n">
        <f aca="false">E35*(1+$E$3)</f>
        <v>216000.002</v>
      </c>
      <c r="G35" s="19" t="n">
        <f aca="false">D35*F35</f>
        <v>216000.002</v>
      </c>
    </row>
    <row r="36" customFormat="false" ht="39" hidden="false" customHeight="true" outlineLevel="0" collapsed="false">
      <c r="A36" s="16" t="s">
        <v>94</v>
      </c>
      <c r="B36" s="16" t="s">
        <v>113</v>
      </c>
      <c r="C36" s="18" t="s">
        <v>53</v>
      </c>
      <c r="D36" s="17" t="n">
        <v>1</v>
      </c>
      <c r="E36" s="19" t="n">
        <v>174193.55</v>
      </c>
      <c r="F36" s="19" t="n">
        <f aca="false">E36*(1+$E$3)</f>
        <v>216000.002</v>
      </c>
      <c r="G36" s="19" t="n">
        <f aca="false">D36*F36</f>
        <v>216000.002</v>
      </c>
    </row>
    <row r="37" customFormat="false" ht="39" hidden="false" customHeight="true" outlineLevel="0" collapsed="false">
      <c r="A37" s="16" t="s">
        <v>96</v>
      </c>
      <c r="B37" s="16" t="s">
        <v>97</v>
      </c>
      <c r="C37" s="18" t="s">
        <v>53</v>
      </c>
      <c r="D37" s="17" t="n">
        <v>1</v>
      </c>
      <c r="E37" s="19" t="n">
        <v>174193.55</v>
      </c>
      <c r="F37" s="19" t="n">
        <f aca="false">E37*(1+$E$3)</f>
        <v>216000.002</v>
      </c>
      <c r="G37" s="19" t="n">
        <f aca="false">D37*F37</f>
        <v>216000.002</v>
      </c>
    </row>
    <row r="38" customFormat="false" ht="39" hidden="false" customHeight="true" outlineLevel="0" collapsed="false">
      <c r="A38" s="13" t="n">
        <v>6</v>
      </c>
      <c r="B38" s="13" t="s">
        <v>98</v>
      </c>
      <c r="C38" s="13"/>
      <c r="D38" s="14"/>
      <c r="E38" s="13"/>
      <c r="F38" s="13"/>
      <c r="G38" s="15" t="n">
        <f aca="false">SUM(G39:G41)</f>
        <v>648000.006</v>
      </c>
    </row>
    <row r="39" customFormat="false" ht="39" hidden="false" customHeight="true" outlineLevel="0" collapsed="false">
      <c r="A39" s="16" t="s">
        <v>99</v>
      </c>
      <c r="B39" s="16" t="s">
        <v>100</v>
      </c>
      <c r="C39" s="18" t="s">
        <v>53</v>
      </c>
      <c r="D39" s="17" t="n">
        <v>1</v>
      </c>
      <c r="E39" s="19" t="n">
        <v>174193.55</v>
      </c>
      <c r="F39" s="19" t="n">
        <f aca="false">E39*(1+$E$3)</f>
        <v>216000.002</v>
      </c>
      <c r="G39" s="19" t="n">
        <f aca="false">D39*F39</f>
        <v>216000.002</v>
      </c>
    </row>
    <row r="40" customFormat="false" ht="39" hidden="false" customHeight="true" outlineLevel="0" collapsed="false">
      <c r="A40" s="16" t="s">
        <v>101</v>
      </c>
      <c r="B40" s="16" t="s">
        <v>114</v>
      </c>
      <c r="C40" s="18" t="s">
        <v>53</v>
      </c>
      <c r="D40" s="17" t="n">
        <v>1</v>
      </c>
      <c r="E40" s="19" t="n">
        <v>174193.55</v>
      </c>
      <c r="F40" s="19" t="n">
        <f aca="false">E40*(1+$E$3)</f>
        <v>216000.002</v>
      </c>
      <c r="G40" s="19" t="n">
        <f aca="false">D40*F40</f>
        <v>216000.002</v>
      </c>
    </row>
    <row r="41" customFormat="false" ht="39" hidden="false" customHeight="true" outlineLevel="0" collapsed="false">
      <c r="A41" s="16" t="s">
        <v>103</v>
      </c>
      <c r="B41" s="16" t="s">
        <v>104</v>
      </c>
      <c r="C41" s="18" t="s">
        <v>53</v>
      </c>
      <c r="D41" s="17" t="n">
        <v>1</v>
      </c>
      <c r="E41" s="19" t="n">
        <v>174193.55</v>
      </c>
      <c r="F41" s="19" t="n">
        <f aca="false">E41*(1+$E$3)</f>
        <v>216000.002</v>
      </c>
      <c r="G41" s="19" t="n">
        <f aca="false">D41*F41</f>
        <v>216000.002</v>
      </c>
    </row>
    <row r="42" customFormat="false" ht="12.8" hidden="false" customHeight="false" outlineLevel="0" collapsed="false">
      <c r="A42" s="20"/>
      <c r="B42" s="20"/>
      <c r="C42" s="20"/>
      <c r="D42" s="20"/>
      <c r="E42" s="20"/>
      <c r="F42" s="20"/>
      <c r="G42" s="20"/>
    </row>
    <row r="43" customFormat="false" ht="12.8" hidden="false" customHeight="true" outlineLevel="0" collapsed="false">
      <c r="A43" s="21"/>
      <c r="B43" s="22"/>
      <c r="C43" s="23"/>
      <c r="D43" s="7" t="s">
        <v>105</v>
      </c>
      <c r="E43" s="7"/>
      <c r="F43" s="24" t="n">
        <v>40795.64</v>
      </c>
      <c r="G43" s="23"/>
    </row>
    <row r="44" customFormat="false" ht="12.8" hidden="false" customHeight="true" outlineLevel="0" collapsed="false">
      <c r="A44" s="21"/>
      <c r="B44" s="22"/>
      <c r="C44" s="23"/>
      <c r="D44" s="7" t="s">
        <v>106</v>
      </c>
      <c r="E44" s="7"/>
      <c r="F44" s="24" t="n">
        <v>9788.28</v>
      </c>
      <c r="G44" s="23"/>
    </row>
    <row r="45" customFormat="false" ht="12.8" hidden="false" customHeight="true" outlineLevel="0" collapsed="false">
      <c r="A45" s="21"/>
      <c r="B45" s="22"/>
      <c r="C45" s="23"/>
      <c r="D45" s="7" t="s">
        <v>107</v>
      </c>
      <c r="E45" s="7"/>
      <c r="F45" s="24" t="n">
        <f aca="false">SUM(G6,G12,G16,G30,G34,G38)</f>
        <v>2210646.2004</v>
      </c>
      <c r="G45" s="23"/>
    </row>
    <row r="46" customFormat="false" ht="60" hidden="false" customHeight="true" outlineLevel="0" collapsed="false">
      <c r="A46" s="25"/>
      <c r="B46" s="25"/>
      <c r="C46" s="25"/>
      <c r="D46" s="25"/>
      <c r="E46" s="25"/>
      <c r="F46" s="25"/>
      <c r="G46" s="25"/>
    </row>
    <row r="47" customFormat="false" ht="70" hidden="false" customHeight="true" outlineLevel="0" collapsed="false">
      <c r="A47" s="26" t="s">
        <v>108</v>
      </c>
    </row>
  </sheetData>
  <mergeCells count="8">
    <mergeCell ref="C1:D1"/>
    <mergeCell ref="E1:F1"/>
    <mergeCell ref="C2:D2"/>
    <mergeCell ref="E2:F2"/>
    <mergeCell ref="A4:G4"/>
    <mergeCell ref="D43:E43"/>
    <mergeCell ref="D44:E44"/>
    <mergeCell ref="D45:E45"/>
  </mergeCells>
  <printOptions headings="false" gridLines="false" gridLinesSet="true" horizontalCentered="false" verticalCentered="false"/>
  <pageMargins left="0.5" right="0.5" top="1" bottom="1" header="0.5" footer="0.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>&amp;L&amp;11 &amp;C&amp;11Companhia Nacional de Abastecimento
CPF:</oddHeader>
    <oddFooter>&amp;L&amp;11 &amp;C&amp;11  -  -  / DF
 /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LibreOffice/7.1.8.1$Windows_X86_64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2024-09-26T17:02:00Z</dcterms:created>
  <dc:creator>axlsx</dc:creator>
  <dc:description/>
  <dc:language>pt-BR</dc:language>
  <cp:lastModifiedBy/>
  <dcterms:modified xsi:type="dcterms:W3CDTF">2024-12-06T14:16:02Z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