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_rels/sheet1.xml.rels" ContentType="application/vnd.openxmlformats-package.relationships+xml"/>
  <Override PartName="/xl/worksheets/_rels/sheet2.xml.rels" ContentType="application/vnd.openxmlformats-package.relationships+xml"/>
  <Override PartName="/xl/worksheets/_rels/sheet3.xml.rels" ContentType="application/vnd.openxmlformats-package.relationships+xml"/>
  <Override PartName="/xl/worksheets/_rels/sheet4.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media/image1.png" ContentType="image/png"/>
  <Override PartName="/xl/media/image3.png" ContentType="image/png"/>
  <Override PartName="/xl/media/image2.wmf" ContentType="image/x-wmf"/>
  <Override PartName="/xl/media/image4.jpeg" ContentType="image/jpeg"/>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_rels/drawing1.xml.rels" ContentType="application/vnd.openxmlformats-package.relationships+xml"/>
  <Override PartName="/xl/drawings/_rels/drawing2.xml.rels" ContentType="application/vnd.openxmlformats-package.relationships+xml"/>
  <Override PartName="/xl/drawings/_rels/drawing3.xml.rels" ContentType="application/vnd.openxmlformats-package.relationships+xml"/>
  <Override PartName="/xl/drawings/_rels/drawing4.xml.rels" ContentType="application/vnd.openxmlformats-package.relationship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ORÇAMENTO" sheetId="1" state="visible" r:id="rId2"/>
    <sheet name="BDI" sheetId="2" state="visible" r:id="rId3"/>
    <sheet name="Composições" sheetId="3" state="visible" r:id="rId4"/>
    <sheet name="Pesquisa de preços" sheetId="4" state="visible" r:id="rId5"/>
    <sheet name="Cronograma FF" sheetId="5" state="visible" r:id="rId6"/>
  </sheets>
  <definedNames>
    <definedName function="false" hidden="false" localSheetId="2" name="_xlnm.Print_Area" vbProcedure="false">Composições!$A$1:$J$78</definedName>
    <definedName function="false" hidden="false" localSheetId="0" name="_xlnm.Print_Area" vbProcedure="false">ORÇAMENTO!$A$1:$K$99</definedName>
    <definedName function="false" hidden="false" localSheetId="0" name="_xlnm.Print_Area" vbProcedure="false">ORÇAMENTO!$A$1:$K$99</definedName>
    <definedName function="false" hidden="false" localSheetId="2" name="_xlnm.Print_Area" vbProcedure="false">Composições!$A$1:$J$78</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<sst xmlns="http://schemas.openxmlformats.org/spreadsheetml/2006/main" count="511" uniqueCount="337">
  <si>
    <t xml:space="preserve">COMPANHIA NACIONAL DE ABASTECIMENTO</t>
  </si>
  <si>
    <t xml:space="preserve">ORÇAMENTO DESCRITIVO - PLANILHA (ANALÍTICA)</t>
  </si>
  <si>
    <t xml:space="preserve">OBRA: Reforma e adequação da estrutura de entrada do fornecimento de energia elétrica da UA Irecê - BA</t>
  </si>
  <si>
    <t xml:space="preserve">LOCAL: Estrada Irecê/Ibititá, KM 2,5 - Irecê, BA.</t>
  </si>
  <si>
    <t xml:space="preserve">Base de Preços: Sinapi - 07/2017, Painel de Preços MPOG</t>
  </si>
  <si>
    <t xml:space="preserve">ITEM</t>
  </si>
  <si>
    <t xml:space="preserve">Referência</t>
  </si>
  <si>
    <t xml:space="preserve">Descrição</t>
  </si>
  <si>
    <t xml:space="preserve">Unid.</t>
  </si>
  <si>
    <t xml:space="preserve">Quant.</t>
  </si>
  <si>
    <t xml:space="preserve">UNIT (R$)</t>
  </si>
  <si>
    <t xml:space="preserve">TOTAL (SEM BDI)</t>
  </si>
  <si>
    <t xml:space="preserve">Equipamento</t>
  </si>
  <si>
    <t xml:space="preserve">Mat.</t>
  </si>
  <si>
    <t xml:space="preserve">M.O.</t>
  </si>
  <si>
    <t xml:space="preserve">01</t>
  </si>
  <si>
    <t xml:space="preserve">ITEM 01</t>
  </si>
  <si>
    <t xml:space="preserve">SERVIÇOS PRELIMINARES</t>
  </si>
  <si>
    <t xml:space="preserve">1.1</t>
  </si>
  <si>
    <t xml:space="preserve">Sinapi 74209/1</t>
  </si>
  <si>
    <t xml:space="preserve">Placa de identificação da obra</t>
  </si>
  <si>
    <t xml:space="preserve">M²</t>
  </si>
  <si>
    <t xml:space="preserve">1.2</t>
  </si>
  <si>
    <t xml:space="preserve">COMPOSIÇÃO 05</t>
  </si>
  <si>
    <t xml:space="preserve">ELABORÇÃO  DO PROJETOESTRUTURAL  E ACOMPANHAMENTO DA OBRA DE CONSTRUÇÃO DA SALA ABRIGO PARA INSTALAÇÃO DO QGBT</t>
  </si>
  <si>
    <t xml:space="preserve">UN.</t>
  </si>
  <si>
    <t xml:space="preserve">1.3</t>
  </si>
  <si>
    <t xml:space="preserve">Taxas do CREA (Registro de contrato, ART, etc.)</t>
  </si>
  <si>
    <t xml:space="preserve">ART de Execução e Registro de contrato</t>
  </si>
  <si>
    <t xml:space="preserve">SUBTOTAL (item 1)</t>
  </si>
  <si>
    <t xml:space="preserve">02</t>
  </si>
  <si>
    <t xml:space="preserve">ITEM 02</t>
  </si>
  <si>
    <t xml:space="preserve">MURETA PARA INSTALAÇÃO DA MEDIÇÃO E PROTAÇÃO - COELBA</t>
  </si>
  <si>
    <t xml:space="preserve">2.1</t>
  </si>
  <si>
    <t xml:space="preserve">COMPOSIÇÃO 01</t>
  </si>
  <si>
    <t xml:space="preserve">CONSTRUÇÃO DE MURETA EM ALVENARIA 2,00X200X0,60  M PARA INSTALÇÃO DAS CAIXAS DE MEDIÇÃO E PROTEÇÃO DO PADRÃO DE ENTRADA, INCLUINDO PINTURA.</t>
  </si>
  <si>
    <t xml:space="preserve">2.2</t>
  </si>
  <si>
    <t xml:space="preserve">COMPOSIÇÃO 04</t>
  </si>
  <si>
    <t xml:space="preserve">CONJUNTO DE CAIXAS PARA MEDIÇÃO EM BAIXA TENSÃO COM TC'S  - USO EXTERNO - PADRÃO COELBA. FORNECIMENTO E INSTALAÇÃO EMBUTIDA EM MURETA</t>
  </si>
  <si>
    <t xml:space="preserve">2.3</t>
  </si>
  <si>
    <t xml:space="preserve">COMPOSIÇÃO SINAPI 83449</t>
  </si>
  <si>
    <t xml:space="preserve">CAIXA DE PASSAGEM 60X60X70 FUNDO BRITA COM TAMPA</t>
  </si>
  <si>
    <t xml:space="preserve">2.4</t>
  </si>
  <si>
    <t xml:space="preserve">COMPOSIÇÃO SINAPI 93011</t>
  </si>
  <si>
    <t xml:space="preserve">ELETRODUTO RÍGIDO ROSCÁVEL, PVC, DN 85 MM (3") - FORNECIMENTO E INSTALAÇÃO. AF_12/2015</t>
  </si>
  <si>
    <t xml:space="preserve">M</t>
  </si>
  <si>
    <t xml:space="preserve">2.5</t>
  </si>
  <si>
    <t xml:space="preserve">COMPOSIÇÃO SINAPI 73798/003</t>
  </si>
  <si>
    <t xml:space="preserve">DUTO ESPIRAL FLEXIVEL SINGELO PEAD D=75MM(3") REVESTIDO COM PVC COM FIO GUIA DE ACO GALVANIZADO, LANCADO DIRETO NO SOLO, INCL CONEXOES</t>
  </si>
  <si>
    <t xml:space="preserve">2.6</t>
  </si>
  <si>
    <t xml:space="preserve">COMPOSIÇÃO SINAPI 74130/007</t>
  </si>
  <si>
    <t xml:space="preserve">DISJUNTOR TERMOMAGNETICO TRIPOLAR EM CAIXA MOLDADA 250A 600V, FORNECIMENTO E INSTALACAO</t>
  </si>
  <si>
    <t xml:space="preserve">2.8</t>
  </si>
  <si>
    <t xml:space="preserve">COMPOSIÇÃO SINAPI 96985</t>
  </si>
  <si>
    <t xml:space="preserve">HASTE DE ATERRAMENTO 5/8 PARA SPDA - FORNECIMENTO E INSTALAÇÃO. AF_12/2017</t>
  </si>
  <si>
    <t xml:space="preserve">2.9</t>
  </si>
  <si>
    <t xml:space="preserve">COMPOSIÇÃO SINAPI 94996</t>
  </si>
  <si>
    <t xml:space="preserve">EXECUÇÃO DE PASSEIO (CALÇADA) OU PISO DE CONCRETO COM CONCRETO MOLDADO IN LOCO, FEITO EM OBRA, ACABAMENTO CONVENCIONAL, ESPESSURA 10 CM, ARMADO. AF_07/2016</t>
  </si>
  <si>
    <t xml:space="preserve">2.10</t>
  </si>
  <si>
    <t xml:space="preserve">COMPOSIÇÃO  SINAPI 83446</t>
  </si>
  <si>
    <t xml:space="preserve">CAIXA DE PASSAGEM 30X30X40 COM TAMPA E DRENO BRITA ( Inspeção das Hastes de Aterramento)</t>
  </si>
  <si>
    <t xml:space="preserve">3.3</t>
  </si>
  <si>
    <t xml:space="preserve">COMPOSIÇÃO SINAPI 93358</t>
  </si>
  <si>
    <t xml:space="preserve">ESCAVAÇÃO MANUAL DE VALAS. AF_03/2016</t>
  </si>
  <si>
    <t xml:space="preserve">M³</t>
  </si>
  <si>
    <t xml:space="preserve">3.4</t>
  </si>
  <si>
    <t xml:space="preserve">COMPOSIÇÃO SINAPI 96995</t>
  </si>
  <si>
    <t xml:space="preserve">REATERRO MANUAL APILOADO COM SOQUETE. AF_10/2017</t>
  </si>
  <si>
    <t xml:space="preserve">2.11</t>
  </si>
  <si>
    <t xml:space="preserve">COMPOSIÇÃO SINAPI 96977</t>
  </si>
  <si>
    <t xml:space="preserve">CORDOALHA DE COBRE NU 50 MM², ENTERRADA, SEM ISOLADOR - FORNECIMENTO E INSTALAÇÃO. AF_12/2017</t>
  </si>
  <si>
    <t xml:space="preserve">SUBTOTAL (item 2)</t>
  </si>
  <si>
    <t xml:space="preserve">03</t>
  </si>
  <si>
    <t xml:space="preserve">ITEM 03</t>
  </si>
  <si>
    <t xml:space="preserve">CONSTRUÇÃO DE SALA (ABRIGO) PARA INSTALAÇÃO DO QUADRO GERAL DE DISTRIBUIÇÃO - QGBT.</t>
  </si>
  <si>
    <t xml:space="preserve">3.1</t>
  </si>
  <si>
    <t xml:space="preserve">COMPOSIÇÃO SINAPI 97622</t>
  </si>
  <si>
    <t xml:space="preserve">DEMOLIÇÃO DE ALVENARIA DE BLOCO FURADO, DE FORMA MANUAL, SEM REAPROVEITAMENTO. AF_12/2017</t>
  </si>
  <si>
    <t xml:space="preserve">3.2</t>
  </si>
  <si>
    <t xml:space="preserve">00026/ORSE</t>
  </si>
  <si>
    <t xml:space="preserve">COLETA E CARGA MANUAIS DE ENTULHO</t>
  </si>
  <si>
    <t xml:space="preserve">3.5</t>
  </si>
  <si>
    <t xml:space="preserve">COMPOSIÇÃO SINAPI 94962</t>
  </si>
  <si>
    <t xml:space="preserve">CONCRETO MAGRO PARA LASTRO, TRAÇO 1:4,5:4,5 (CIMENTO/ AREIA MÉDIA/ BRITA 1) - PREPARO MECÂNICO COM BETONEIRA 400 L. AF_07/2016</t>
  </si>
  <si>
    <t xml:space="preserve">3.6</t>
  </si>
  <si>
    <t xml:space="preserve">COMPOSIÇÃO SINAPI 74156/003</t>
  </si>
  <si>
    <t xml:space="preserve">ESTACA A TRADO (BROCA) DIAMETRO = 20 CM, EM CONCRETO MOLDADO IN LOCO, 15 MPA, SEM ARMACAO</t>
  </si>
  <si>
    <t xml:space="preserve">3.7</t>
  </si>
  <si>
    <t xml:space="preserve">COMPOSIÇÃO SINAPI 92778</t>
  </si>
  <si>
    <t xml:space="preserve"> ARMAÇÃO DE PILAR OU VIGA DE UMA ESTRUTURA CONVENCIONAL DE CONCRETO ARMADO EM UMA EDIFICAÇÃO TÉRREA OU SOBRADO UTILIZANDO AÇO CA-50 DE 10,0 MM - MONTAGEM. AF_12/2015</t>
  </si>
  <si>
    <t xml:space="preserve">KG</t>
  </si>
  <si>
    <t xml:space="preserve">3.8</t>
  </si>
  <si>
    <t xml:space="preserve">COMPOSIÇÃO SINAPI 92270</t>
  </si>
  <si>
    <t xml:space="preserve">FABRICAÇÃO DE FÔRMA PARA VIGAS, COM MADEIRA SERRADA, E = 25 MM. AF_12/2015</t>
  </si>
  <si>
    <t xml:space="preserve">3.9</t>
  </si>
  <si>
    <t xml:space="preserve">COMPOSIÇÃO SINAPI 92775</t>
  </si>
  <si>
    <t xml:space="preserve">ARMAÇÃO DE PILAR OU VIGA DE UMA ESTRUTURA CONVENCIONAL DE CONCRETO ARMADO EM UMA EDIFICAÇÃO TÉRREA OU SOBRADO UTILIZANDO AÇO CA-60 DE 5,0 MM - MONTAGEM. AF_12/2015</t>
  </si>
  <si>
    <t xml:space="preserve">3.10</t>
  </si>
  <si>
    <t xml:space="preserve">COMPOSIÇÃO SINAPI 94965</t>
  </si>
  <si>
    <t xml:space="preserve">CONCRETO FCK = 25MPA, TRAÇO 1:2,3:2,7 (CIMENTO/ AREIA MÉDIA/ BRITA 1) - PREPARO MECÂNICO COM BETONEIRA 400 L. AF_07/2016</t>
  </si>
  <si>
    <t xml:space="preserve">3.11</t>
  </si>
  <si>
    <t xml:space="preserve">COMPOSIÇÃO SINAPI 89996</t>
  </si>
  <si>
    <t xml:space="preserve">ARMAÇÃO VERTICAL DE ALVENARIA ESTRUTURAL; DIÂMETRO DE 10,0 MM. AF_01/2015</t>
  </si>
  <si>
    <t xml:space="preserve">3.12</t>
  </si>
  <si>
    <t xml:space="preserve">COMPOSIÇÃO SINAPI 89993</t>
  </si>
  <si>
    <t xml:space="preserve">GRAUTEAMENTO VERTICAL EM ALVENARIA ESTRUTURAL. AF_01/2015 </t>
  </si>
  <si>
    <t xml:space="preserve">3.13</t>
  </si>
  <si>
    <t xml:space="preserve">COMPOSIÇÃO SINAPI 89994</t>
  </si>
  <si>
    <t xml:space="preserve">GRAUTEAMENTO DE CINTA INTERMEDIÁRIA OU DE CONTRAVERGA EM ALVENARIA ESTRUTURAL. AF_01/2015</t>
  </si>
  <si>
    <t xml:space="preserve">3.14</t>
  </si>
  <si>
    <t xml:space="preserve">COMPOSIÇÃO SINAPI 89995</t>
  </si>
  <si>
    <t xml:space="preserve">GRAUTEAMENTO DE CINTA SUPERIOR OU DE VERGA EM ALVENARIA ESTRUTURAL. AF_01/2015</t>
  </si>
  <si>
    <t xml:space="preserve">3.15</t>
  </si>
  <si>
    <t xml:space="preserve">COMPOSIÇÃO SINAPI 90112</t>
  </si>
  <si>
    <t xml:space="preserve">ALVENARIA DE VEDAÇÃO DE BLOCOS CERÂMICOS FURADOS NA VERTICAL DE 14X19X39CM (ESPESSURA 14CM) DE PAREDES COM ÁREA LÍQUIDA MENOR QUE 6M2 COM VÃOS E ARGAMASSA DE ASSENTAMENTO COM PREPARO MANUAL. AF_06/2014</t>
  </si>
  <si>
    <t xml:space="preserve">3.16</t>
  </si>
  <si>
    <t xml:space="preserve">COMPOSIÇÃO SINAPI 92783</t>
  </si>
  <si>
    <t xml:space="preserve">ARMAÇÃO DE LAJE DE UMA ESTRUTURA CONVENCIONAL DE CONCRETO ARMADO EM UMA EDIFICAÇÃO TÉRREA OU SOBRADO UTILIZANDO AÇO CA-60 DE 4,2 MM - MONTAGEM. AF_12/2015</t>
  </si>
  <si>
    <t xml:space="preserve">3.17</t>
  </si>
  <si>
    <t xml:space="preserve">04254/ORSE</t>
  </si>
  <si>
    <t xml:space="preserve">  LAJE PRÉ-FABRICADA TRELIÇADA PARA PISO OU COBERTURA, INTEREIXO 38CM, H=12CM, EL. ENCHIMENTO EM BLOCO CERÂMICO H=8CM, INCLUSIVE ESCORAMENTO EM MADEIRA E CAPEAMENTO 4CM.</t>
  </si>
  <si>
    <t xml:space="preserve">3.18</t>
  </si>
  <si>
    <t xml:space="preserve">COMPOSIÇÃO SINAPI 92724</t>
  </si>
  <si>
    <t xml:space="preserve">CONCRETAGEM DE VIGAS E LAJES, FCK=20 MPA, PARA LAJES PREMOLDADAS COM USO DE BOMBA EM EDIFICAÇÃO COM ÁREA MÉDIA DE LAJES MAIOR QUE 20 M² - LANÇAMENTO, ADENSAMENTO E ACABAMENTO. AF_12/2015</t>
  </si>
  <si>
    <t xml:space="preserve">3.19</t>
  </si>
  <si>
    <t xml:space="preserve">COMPOSIÇÃO SINAPI 74106/001</t>
  </si>
  <si>
    <t xml:space="preserve">IMPERMEABILIZACAO DE ESTRUTURAS ENTERRADAS, COM TINTA ASFALTICA, DUAS DEMAOS.</t>
  </si>
  <si>
    <t xml:space="preserve">3.20</t>
  </si>
  <si>
    <t xml:space="preserve">COMPOSIÇÃO SINAPI 83738</t>
  </si>
  <si>
    <t xml:space="preserve">IMPERMEABILIZACAO DE SUPERFICIE COM MANTA ASFALTICA (COM POLIMEROS TIPO APP), E=4 MM</t>
  </si>
  <si>
    <t xml:space="preserve">3.21</t>
  </si>
  <si>
    <t xml:space="preserve">COMPOSIÇÃO SINAPI 73991/002</t>
  </si>
  <si>
    <t xml:space="preserve">PISO CIMENTADO TRACO 1:3 (CIMENTO E AREIA) COM ACABAMENTO LISO ESPESSURA 1,5CM PREPARO MANUAL DA ARGAMASSA</t>
  </si>
  <si>
    <t xml:space="preserve">3.22</t>
  </si>
  <si>
    <t xml:space="preserve">3.23</t>
  </si>
  <si>
    <t xml:space="preserve">COMPOSIÇÃO SINAPI 87904</t>
  </si>
  <si>
    <t xml:space="preserve">CHAPISCO APLICADO EM ALVENARIA (COM PRESENÇA DE VÃOS) E ESTRUTURAS DE CONCRETO DE FACHADA, COM COLHER DE PEDREIRO. ARGAMASSA TRAÇO 1:3 COM PREPARO MANUAL. AF_06/2014</t>
  </si>
  <si>
    <t xml:space="preserve">3.24</t>
  </si>
  <si>
    <t xml:space="preserve">COMPOSIÇÃO SINAPI 87778</t>
  </si>
  <si>
    <t xml:space="preserve">EMBOÇO OU MASSA ÚNICA EM ARGAMASSA INDUSTRIALIZADA, PREPARO MECÂNICO E APLICAÇÃO COM EQUIPAMENTO DE MISTURA E PROJEÇÃO DE 1,5 M3/H DE ARGAMASSA EM PANOS DE FACHADA COM PRESENÇA DE VÃOS, ESPESSURA DE 25 MM. AF_06/2014</t>
  </si>
  <si>
    <t xml:space="preserve">3.25</t>
  </si>
  <si>
    <t xml:space="preserve">COMPOSIÇÃO SINAPI   87417</t>
  </si>
  <si>
    <t xml:space="preserve">APLICAÇÃO MANUAL DE GESSO DESEMPENADO (SEM TALISCAS) EM PAREDES DE AMBIENTES DE ÁREA MAIOR QUE 10M², ESPESSURA DE 0,5CM. AF_06/2014</t>
  </si>
  <si>
    <t xml:space="preserve">3.26</t>
  </si>
  <si>
    <t xml:space="preserve">COMPOSIÇÃO SINAPI 88485</t>
  </si>
  <si>
    <t xml:space="preserve">APLICAÇÃO DE FUNDO SELADOR ACRÍLICO EM PAREDES, UMA DEMÃO. AF_06/2014</t>
  </si>
  <si>
    <t xml:space="preserve">3.27</t>
  </si>
  <si>
    <t xml:space="preserve">COMPOSIÇÃO SINAPI 88487</t>
  </si>
  <si>
    <t xml:space="preserve">APLICAÇÃO MANUAL DE PINTURA COM TINTA LÁTEX PVA EM PAREDES, DUAS DEMÃOS. AF_06/2014</t>
  </si>
  <si>
    <t xml:space="preserve">3.28</t>
  </si>
  <si>
    <t xml:space="preserve">COMPOSIÇÃO SINAPI 74145/001</t>
  </si>
  <si>
    <t xml:space="preserve">PINTURA ESMALTE FOSCO, DUAS DEMAOS, SOBRE SUPERFICIE METALICA, INCLUSO UMA DEMAO DE FUNDO ANTICORROSIVO. UTILIZACAO DE REVOLVER ( AR-COMPRIMIDO).</t>
  </si>
  <si>
    <t xml:space="preserve">3.29</t>
  </si>
  <si>
    <t xml:space="preserve">COMPOSIÇÃO SINAPI 87413</t>
  </si>
  <si>
    <t xml:space="preserve">APLICAÇÃO MANUAL DE GESSO DESEMPENADO (SEM TALISCAS) EM TETO DE AMBIENTES DE ÁREA MENOR QUE 5M², ESPESSURA DE 0,5CM. AF_06/2014</t>
  </si>
  <si>
    <t xml:space="preserve">3.30</t>
  </si>
  <si>
    <t xml:space="preserve">COMPOSIÇÃO SINAPI 88484</t>
  </si>
  <si>
    <t xml:space="preserve">APLICAÇÃO DE FUNDO SELADOR ACRÍLICO EM TETO, UMA DEMÃO. AF_06/2014</t>
  </si>
  <si>
    <t xml:space="preserve">3.31</t>
  </si>
  <si>
    <t xml:space="preserve">COMPOSIÇÃO SINAPI 88486</t>
  </si>
  <si>
    <t xml:space="preserve">APLICAÇÃO MANUAL DE PINTURA COM TINTA LÁTEX PVA EM TETO, DUAS DEMÃOS. AF_06/2014</t>
  </si>
  <si>
    <t xml:space="preserve">3.32</t>
  </si>
  <si>
    <t xml:space="preserve">COMPOSIÇÃO SINAPI 73933/3</t>
  </si>
  <si>
    <t xml:space="preserve">PORTA DE FERRO TIPO VENEZIANA, DE ABRIR, SEM BANDEIRA SEM FERRAGENS. FECHADURA TIPO TAMBOR E TRINCO,</t>
  </si>
  <si>
    <t xml:space="preserve">3.33</t>
  </si>
  <si>
    <t xml:space="preserve">COMPOSIÇÃO 03</t>
  </si>
  <si>
    <t xml:space="preserve">JANELA DE AÇO BASCULANTE, FIXAÇÃO COM ARGAMASSA, SEM VIDROS, PADRONIZADA.</t>
  </si>
  <si>
    <t xml:space="preserve">3.34</t>
  </si>
  <si>
    <t xml:space="preserve">COMPOSIÇÃO SINAPI 72117</t>
  </si>
  <si>
    <t xml:space="preserve">VIDRO LISO COMUM TRANSPARENTE, ESPESSURA 4MM</t>
  </si>
  <si>
    <t xml:space="preserve">3.35</t>
  </si>
  <si>
    <t xml:space="preserve">3.36</t>
  </si>
  <si>
    <t xml:space="preserve">COMPOSIÇÃO SINAPI 83450</t>
  </si>
  <si>
    <t xml:space="preserve">CAIXA DE PASSAGEM 80X80X62 FUNDO BRITA COM TAMPA</t>
  </si>
  <si>
    <t xml:space="preserve">3.37</t>
  </si>
  <si>
    <t xml:space="preserve">3.38</t>
  </si>
  <si>
    <t xml:space="preserve">COMPOSIÇÃO SINAPI 97612</t>
  </si>
  <si>
    <t xml:space="preserve">LÂMPADA COMPACTA FLUORESCENTE DE 20 W, BASE E27 - FORNECIMENTO E INSTALAÇÃO. AF_11/2017</t>
  </si>
  <si>
    <t xml:space="preserve">3.39</t>
  </si>
  <si>
    <t xml:space="preserve">COMPOSIÇÃO SINAPI 93145</t>
  </si>
  <si>
    <t xml:space="preserve">PONTO DE ILUMINAÇÃO E TOMADA, RESIDENCIAL, INCLUINDO INTERRUPTOR SIMPLES E TOMADA 10A/250V, CAIXA ELÉTRICA, ELETRODUTO, CABO, RASGO, QUEBRA E CHUMBAMENTO (EXCLUINDO LUMINÁRIA E LÂMPADA). AF_01/2016</t>
  </si>
  <si>
    <t xml:space="preserve">SUBTOTAL (item 3):</t>
  </si>
  <si>
    <t xml:space="preserve">04</t>
  </si>
  <si>
    <t xml:space="preserve">ITEM 04</t>
  </si>
  <si>
    <t xml:space="preserve">FORNECIMENTO E INSTALAÇÃO DO QUADRO GERAL DE DISTRIBUIÇÃO - QGBT. </t>
  </si>
  <si>
    <t xml:space="preserve">4.1</t>
  </si>
  <si>
    <t xml:space="preserve">COMPOSIÇÃO 02</t>
  </si>
  <si>
    <t xml:space="preserve">SUBTOTAL (item 4):</t>
  </si>
  <si>
    <t xml:space="preserve">05</t>
  </si>
  <si>
    <t xml:space="preserve">ITEM 05</t>
  </si>
  <si>
    <t xml:space="preserve">LIMPEZA FINAL DA OBRA</t>
  </si>
  <si>
    <t xml:space="preserve">5.1</t>
  </si>
  <si>
    <t xml:space="preserve">COMPOSIÇÃO SINAPI 9537</t>
  </si>
  <si>
    <t xml:space="preserve">  M2</t>
  </si>
  <si>
    <t xml:space="preserve">TOTAL (sem BDI)</t>
  </si>
  <si>
    <t xml:space="preserve">Material</t>
  </si>
  <si>
    <t xml:space="preserve">Mão de obra</t>
  </si>
  <si>
    <t xml:space="preserve">TOTAL ESTIMADO COM BDI</t>
  </si>
  <si>
    <t xml:space="preserve">BDI - Equipamento</t>
  </si>
  <si>
    <t xml:space="preserve">BDI - Material</t>
  </si>
  <si>
    <t xml:space="preserve">BDI -mão de obra</t>
  </si>
  <si>
    <t xml:space="preserve">VALOR TOTAL ESTIMADO</t>
  </si>
  <si>
    <t xml:space="preserve">COMPOSIÇÃO DA TAXA DE BDI </t>
  </si>
  <si>
    <t xml:space="preserve">REGIME DE INCIDÊNCIA CUMULATIVA DE PIS E CONFINS – OBRAS E SERVIÇOS DE ENGENHARIA</t>
  </si>
  <si>
    <t xml:space="preserve">COMPONENTES</t>
  </si>
  <si>
    <t xml:space="preserve">EQUIPAMENTO</t>
  </si>
  <si>
    <t xml:space="preserve">MATERIAL</t>
  </si>
  <si>
    <t xml:space="preserve">MÃO DE OBRA</t>
  </si>
  <si>
    <t xml:space="preserve">DESPESAS COM ADMINISTRAÇÃO CENTRAL (AC)</t>
  </si>
  <si>
    <t xml:space="preserve">DESPESAS FINANCEIRAS (DF)</t>
  </si>
  <si>
    <t xml:space="preserve">SEGUROS, RISCOS E GARANTIAS (S,R,G)</t>
  </si>
  <si>
    <t xml:space="preserve">SEGUROS (S)</t>
  </si>
  <si>
    <t xml:space="preserve">RISCOS (R)</t>
  </si>
  <si>
    <t xml:space="preserve">GARANTIAS (G)</t>
  </si>
  <si>
    <t xml:space="preserve">TRIBUTOS (I)</t>
  </si>
  <si>
    <t xml:space="preserve">ISS</t>
  </si>
  <si>
    <t xml:space="preserve">4.2</t>
  </si>
  <si>
    <t xml:space="preserve">PIS</t>
  </si>
  <si>
    <t xml:space="preserve">4.3</t>
  </si>
  <si>
    <t xml:space="preserve">COFINS</t>
  </si>
  <si>
    <t xml:space="preserve">LUCRO (L)</t>
  </si>
  <si>
    <t xml:space="preserve">TOTAL</t>
  </si>
  <si>
    <t xml:space="preserve">FÓRMULA UTILIZADA</t>
  </si>
  <si>
    <t xml:space="preserve">1) Os Tributos normalmente aplicáveis são: PIS (O,65%), COFINS (3,00%) e ISS (variável até 5,00% conforme o município).</t>
  </si>
  <si>
    <t xml:space="preserve">2) O cálculo do BDI se baseia na fórmula utilizada pelo Acórdão 2622/13 do TCU.</t>
  </si>
  <si>
    <t xml:space="preserve">3) Se optante do Simples Nacional (informar os respectivos percentuais de acordo com o previsto no Anexo IV da Lei Complementar 123/2006).</t>
  </si>
  <si>
    <t xml:space="preserve">COMPOSIÇÕES UNITÁRIAS</t>
  </si>
  <si>
    <t xml:space="preserve">CONAB - UA/ BRASÍLIA - DF</t>
  </si>
  <si>
    <t xml:space="preserve">OBRA: Construção de estrutura para entrada de energia na UA Irecê</t>
  </si>
  <si>
    <t xml:space="preserve">LOCAL:Estrada Irecê/Ibititá, KM 2,5 - Irecê, BA.</t>
  </si>
  <si>
    <t xml:space="preserve">Base de Preços:Sinapi - 07/2017, Painel de Preços MPOG</t>
  </si>
  <si>
    <t xml:space="preserve">Composição 01</t>
  </si>
  <si>
    <t xml:space="preserve">QTD.</t>
  </si>
  <si>
    <t xml:space="preserve">Valor unitário</t>
  </si>
  <si>
    <t xml:space="preserve">Valor Total</t>
  </si>
  <si>
    <t xml:space="preserve">00091/ORSE</t>
  </si>
  <si>
    <t xml:space="preserve">Alvenaria pedra calcárea argamassada c/ cimento e areia traço t-4 (1:5) - 1 saco cimento 50kg / 5 padiolas areia dim. 0,35z0,45x0,23m - Confecção mecânica e transporte</t>
  </si>
  <si>
    <t xml:space="preserve">m³</t>
  </si>
  <si>
    <t xml:space="preserve">  00096/ORSE</t>
  </si>
  <si>
    <t xml:space="preserve">Concreto simples usinado fck=15mpa, bombeado, lançado e adensado em superestrura</t>
  </si>
  <si>
    <t xml:space="preserve">  00115/ORSE</t>
  </si>
  <si>
    <t xml:space="preserve">Forma plana para estruturas, em compensado resinado de 12mm, 02 usos, inclusive escoramento - Revisada 07.2015</t>
  </si>
  <si>
    <t xml:space="preserve">m²</t>
  </si>
  <si>
    <t xml:space="preserve">  00140/ORSE</t>
  </si>
  <si>
    <t xml:space="preserve">Aço CA - 50 Ø 6,3 a 12,5mm, inclusive corte, dobragem, montagem e colocacao de ferragens nas formas, para superestruturas e fundações</t>
  </si>
  <si>
    <t xml:space="preserve">kg</t>
  </si>
  <si>
    <t xml:space="preserve">  00160/ORSE</t>
  </si>
  <si>
    <t xml:space="preserve">Alvenaria bloco concreto vedação 9x19x39cm, e= 0,09m, com argamassa traço t5 - 1:2:8 (cimento/cal/areia), junta de 2,0cm</t>
  </si>
  <si>
    <t xml:space="preserve">  02497/ORSE</t>
  </si>
  <si>
    <t xml:space="preserve">  Escavação manual de vala ou cava em material de 1ª categoria, profundidade até 1,50m</t>
  </si>
  <si>
    <t xml:space="preserve">  03310/ORSE</t>
  </si>
  <si>
    <t xml:space="preserve">  Chapisco em parede com argamassa traço t1 - 1:3 (cimento / areia) - Revisado 08/2015</t>
  </si>
  <si>
    <t xml:space="preserve">03316/ORSE</t>
  </si>
  <si>
    <t xml:space="preserve">  Reboco ou emboço externo, de parede, com argamassa traço t5 - 1:2:8 (cimento / cal / areia), espessura 2,5 cm</t>
  </si>
  <si>
    <t xml:space="preserve">iopes 038014 </t>
  </si>
  <si>
    <t xml:space="preserve">Massa acrílica</t>
  </si>
  <si>
    <t xml:space="preserve">Kg</t>
  </si>
  <si>
    <t xml:space="preserve">iopes 037514</t>
  </si>
  <si>
    <t xml:space="preserve">Tinta latex acrilica fosca</t>
  </si>
  <si>
    <t xml:space="preserve">L</t>
  </si>
  <si>
    <t xml:space="preserve">iopes 037519</t>
  </si>
  <si>
    <t xml:space="preserve">Selador acrilico</t>
  </si>
  <si>
    <t xml:space="preserve">sinapi 4783</t>
  </si>
  <si>
    <t xml:space="preserve">Pintor</t>
  </si>
  <si>
    <t xml:space="preserve">H</t>
  </si>
  <si>
    <t xml:space="preserve">sinapi 4750</t>
  </si>
  <si>
    <t xml:space="preserve">Pedreiro</t>
  </si>
  <si>
    <t xml:space="preserve">sinapi 6127</t>
  </si>
  <si>
    <t xml:space="preserve">Ajudante de Pedreiro</t>
  </si>
  <si>
    <t xml:space="preserve">composição Sinapi 94996</t>
  </si>
  <si>
    <t xml:space="preserve">  Execução de passeio (calçada) ou piso de concreto</t>
  </si>
  <si>
    <t xml:space="preserve">Betoneira 320 l (e301) </t>
  </si>
  <si>
    <t xml:space="preserve">Total da Composição 01</t>
  </si>
  <si>
    <t xml:space="preserve">Composição 02</t>
  </si>
  <si>
    <t xml:space="preserve">FORNECIMENTO E INSTALAÇÃO DE QUADRO GERAL DE DISTRIBUIÇÃO - QGBT</t>
  </si>
  <si>
    <t xml:space="preserve">COTAÇÃO</t>
  </si>
  <si>
    <t xml:space="preserve">Quadro geral de distribuição montado em com estrutura e base soleira em chapa de aço carbono 2,25mm, Placa de Montagem em chapa de aço carbono 2,25 mm, perfis estruturais verticais perfurados de 50 em 50m, perfis horizontais perfurados de 25 em 25 mm, porta em chapa 1,50mm com dobradiças, abertura ângulo 180º, fecho Yale, perfis perfurados nas portas para montagem de componentes, tampas laterais, traseira e superior em chapa de aço carbono 1,50mm, tampa inferior bipartida, laterais, traseira e superior: removíveis para acesso e ou acoplamento, painéis com 1200 mm de largura com portas duplas bipartidas, pontos de aterramento na estrutura, placa de montagem e porta, olhais para içamento. Barramento fabricado em cobre eletrolítico em barras, normas aplicáveis: ABNT: NBR 6524 e NBR 5111. Disjuntores caixa moldada com correntes nominas conforme diagrama.</t>
  </si>
  <si>
    <t xml:space="preserve">Sinapi 2436</t>
  </si>
  <si>
    <t xml:space="preserve">Eletricista</t>
  </si>
  <si>
    <t xml:space="preserve">Sinapi 247</t>
  </si>
  <si>
    <t xml:space="preserve">Ajudante de Eletricista</t>
  </si>
  <si>
    <t xml:space="preserve">Composição 03</t>
  </si>
  <si>
    <t xml:space="preserve">FORNECIMENTO E INSTALAÇAO DE JANELA BASCULANTE, AÇO, COM BATENTE/REQUADRO, 0,60x0,80 CM (Sem vidros)</t>
  </si>
  <si>
    <t xml:space="preserve">Sinapi 88309</t>
  </si>
  <si>
    <t xml:space="preserve">Pedreiro com encargos complementares</t>
  </si>
  <si>
    <t xml:space="preserve">Sinapi 88316</t>
  </si>
  <si>
    <t xml:space="preserve">Servente com encargos complementares</t>
  </si>
  <si>
    <t xml:space="preserve">Sinapi 88629</t>
  </si>
  <si>
    <t xml:space="preserve">Argamassa traço 1:3 (cimento e areia média), preparo manual AF_08/2014</t>
  </si>
  <si>
    <t xml:space="preserve">Sinapi  00616</t>
  </si>
  <si>
    <t xml:space="preserve">Janela basculante, aco, com batente/requadro, 60 x 80 cm (sem vidros)</t>
  </si>
  <si>
    <t xml:space="preserve">Composição 04</t>
  </si>
  <si>
    <t xml:space="preserve">Conjunto de caixas para medição em baixa tensão com tc's  - uso externo - padrão coelba</t>
  </si>
  <si>
    <t xml:space="preserve">Composição 05</t>
  </si>
  <si>
    <t xml:space="preserve">Sinapi 34780</t>
  </si>
  <si>
    <t xml:space="preserve">ENGENHEIRO CIVIL PLENO</t>
  </si>
  <si>
    <t xml:space="preserve">CONSOLIDAÇÃO DE PESQUISA DE PREÇOS</t>
  </si>
  <si>
    <t xml:space="preserve">Companhia Nacional de Abastecimento - CONAB</t>
  </si>
  <si>
    <r>
      <rPr>
        <b val="true"/>
        <sz val="11"/>
        <color rgb="FF000000"/>
        <rFont val="Calibri"/>
        <family val="2"/>
        <charset val="1"/>
      </rPr>
      <t xml:space="preserve">Objeto: </t>
    </r>
    <r>
      <rPr>
        <sz val="11"/>
        <color rgb="FF000000"/>
        <rFont val="Calibri"/>
        <family val="2"/>
        <charset val="1"/>
      </rPr>
      <t xml:space="preserve">Execução dos serviços comuns de engenharia para reforma e adequação às normas da concessionária de energia – COELBA, bem como, construção de sala abrigo para a instalação do quadro geral de distribuição do fornecimento de energia elétrica para a unidade armazenadora de Irecê – BA.</t>
    </r>
  </si>
  <si>
    <r>
      <rPr>
        <b val="true"/>
        <sz val="11"/>
        <color rgb="FF000000"/>
        <rFont val="Calibri"/>
        <family val="2"/>
        <charset val="1"/>
      </rPr>
      <t xml:space="preserve">Local:</t>
    </r>
    <r>
      <rPr>
        <sz val="11"/>
        <color rgb="FF000000"/>
        <rFont val="Calibri"/>
        <family val="2"/>
        <charset val="1"/>
      </rPr>
      <t xml:space="preserve"> </t>
    </r>
    <r>
      <rPr>
        <b val="true"/>
        <sz val="11"/>
        <color rgb="FF000000"/>
        <rFont val="Calibri"/>
        <family val="2"/>
        <charset val="1"/>
      </rPr>
      <t xml:space="preserve"> </t>
    </r>
    <r>
      <rPr>
        <sz val="11"/>
        <color rgb="FF000000"/>
        <rFont val="Calibri"/>
        <family val="2"/>
        <charset val="1"/>
      </rPr>
      <t xml:space="preserve">Unidade Armazenadora de Irecê  - BA</t>
    </r>
  </si>
  <si>
    <r>
      <rPr>
        <b val="true"/>
        <sz val="11"/>
        <color rgb="FF000000"/>
        <rFont val="Calibri"/>
        <family val="2"/>
        <charset val="1"/>
      </rPr>
      <t xml:space="preserve">Endereço: </t>
    </r>
    <r>
      <rPr>
        <sz val="11"/>
        <color rgb="FF000000"/>
        <rFont val="Calibri"/>
        <family val="2"/>
        <charset val="1"/>
      </rPr>
      <t xml:space="preserve">Estrada Irecê/Ibititá, KM 2,5 – Irecê – BA.</t>
    </r>
  </si>
  <si>
    <t xml:space="preserve">Descrição dos itens:</t>
  </si>
  <si>
    <t xml:space="preserve">PROPONENTES </t>
  </si>
  <si>
    <t xml:space="preserve">IDENTIFICAÇÃO - EMPRESA</t>
  </si>
  <si>
    <t xml:space="preserve">VALOR DA PROPOSTA</t>
  </si>
  <si>
    <t xml:space="preserve">Item 01</t>
  </si>
  <si>
    <t xml:space="preserve">Item 02</t>
  </si>
  <si>
    <t xml:space="preserve">Alfa Painéis Elétricos EIRELLI - EPP</t>
  </si>
  <si>
    <t xml:space="preserve">Engelec Painéis Elétricos LTDA.</t>
  </si>
  <si>
    <t xml:space="preserve">-</t>
  </si>
  <si>
    <t xml:space="preserve">HPE Quadros</t>
  </si>
  <si>
    <t xml:space="preserve">Socelme - Sociedade Eletro Metalúrgica EIRELLI - EPP</t>
  </si>
  <si>
    <t xml:space="preserve">Valor Médio:</t>
  </si>
  <si>
    <r>
      <rPr>
        <b val="true"/>
        <sz val="11"/>
        <color rgb="FF000000"/>
        <rFont val="Calibri"/>
        <family val="2"/>
        <charset val="1"/>
      </rPr>
      <t xml:space="preserve">ELTON BRITO DA SILVA
</t>
    </r>
    <r>
      <rPr>
        <sz val="11"/>
        <color rgb="FF000000"/>
        <rFont val="Calibri"/>
        <family val="2"/>
        <charset val="1"/>
      </rPr>
      <t xml:space="preserve">Gerência da Rede de Armazéns Próprios
Analista – Engenheiro Eletricista
CREA-DF 18818/D
</t>
    </r>
  </si>
  <si>
    <t xml:space="preserve">CRONOGRAMA FÍSICO FINANCEIRO</t>
  </si>
  <si>
    <r>
      <rPr>
        <b val="true"/>
        <sz val="11"/>
        <color rgb="FF000000"/>
        <rFont val="Arial"/>
        <family val="2"/>
        <charset val="1"/>
      </rPr>
      <t xml:space="preserve">Empresa</t>
    </r>
    <r>
      <rPr>
        <sz val="11"/>
        <color rgb="FF000000"/>
        <rFont val="Arial"/>
        <family val="2"/>
        <charset val="1"/>
      </rPr>
      <t xml:space="preserve">: xxxxxxxxxxxxxxxxxxx</t>
    </r>
  </si>
  <si>
    <t xml:space="preserve">Obra:  Reforma e adequação da estrutura de entrada do fornecimento de energia elétrica da UA Irecê - BA</t>
  </si>
  <si>
    <t xml:space="preserve">Prazo: 90 dias</t>
  </si>
  <si>
    <r>
      <rPr>
        <b val="true"/>
        <sz val="11"/>
        <color rgb="FF000000"/>
        <rFont val="Arial"/>
        <family val="2"/>
        <charset val="1"/>
      </rPr>
      <t xml:space="preserve">Valor Global</t>
    </r>
    <r>
      <rPr>
        <sz val="11"/>
        <color rgb="FF000000"/>
        <rFont val="Arial"/>
        <family val="2"/>
        <charset val="1"/>
      </rPr>
      <t xml:space="preserve">: R$ 40.372,21</t>
    </r>
  </si>
  <si>
    <t xml:space="preserve">Local:  Unidade Armazenadora de Irecê - BA</t>
  </si>
  <si>
    <t xml:space="preserve">Data:</t>
  </si>
  <si>
    <t xml:space="preserve">Item</t>
  </si>
  <si>
    <t xml:space="preserve">DIAS</t>
  </si>
  <si>
    <t xml:space="preserve">Total Executado</t>
  </si>
  <si>
    <t xml:space="preserve"> 0 - 15</t>
  </si>
  <si>
    <t xml:space="preserve">15-30</t>
  </si>
  <si>
    <t xml:space="preserve">30-45</t>
  </si>
  <si>
    <t xml:space="preserve">45-60</t>
  </si>
  <si>
    <t xml:space="preserve">60-75</t>
  </si>
  <si>
    <t xml:space="preserve">75-90</t>
  </si>
  <si>
    <t xml:space="preserve">Elaborção  do projeto estrutural  e acompanhamento da obra de construção da sala abrigo para instalação do QGBT.</t>
  </si>
  <si>
    <t xml:space="preserve">Contrução de mureta para instalação dos equipamentos de  medição e protação -  Padrão COELBA</t>
  </si>
  <si>
    <t xml:space="preserve">Construção de sala (abrigo) para instalação do quadro geral de distribuição - QGBT. </t>
  </si>
  <si>
    <t xml:space="preserve">Fornecimento e instalação do novo quadro geral de distribuição - QGBT. </t>
  </si>
  <si>
    <t xml:space="preserve">Limpeza final da obra</t>
  </si>
  <si>
    <t xml:space="preserve">TOTAL (R$)</t>
  </si>
  <si>
    <t xml:space="preserve">ACUMULADO (R$)</t>
  </si>
</sst>
</file>

<file path=xl/styles.xml><?xml version="1.0" encoding="utf-8"?>
<styleSheet xmlns="http://schemas.openxmlformats.org/spreadsheetml/2006/main">
  <numFmts count="8">
    <numFmt numFmtId="164" formatCode="General"/>
    <numFmt numFmtId="165" formatCode="@"/>
    <numFmt numFmtId="166" formatCode="#,##0.00"/>
    <numFmt numFmtId="167" formatCode="0.00%"/>
    <numFmt numFmtId="168" formatCode="&quot;R$ &quot;#,##0.00"/>
    <numFmt numFmtId="169" formatCode="_-* #,##0.00_-;\-* #,##0.00_-;_-* \-??_-;_-@_-"/>
    <numFmt numFmtId="170" formatCode="#,##0.00_ ;\-#,##0.00\ "/>
    <numFmt numFmtId="171" formatCode="0%"/>
  </numFmts>
  <fonts count="31">
    <font>
      <sz val="11"/>
      <color rgb="FF000000"/>
      <name val="Calibri"/>
      <family val="2"/>
      <charset val="1"/>
    </font>
    <font>
      <sz val="10"/>
      <name val="Arial"/>
      <family val="0"/>
    </font>
    <font>
      <sz val="10"/>
      <name val="Arial"/>
      <family val="0"/>
    </font>
    <font>
      <sz val="10"/>
      <name val="Arial"/>
      <family val="0"/>
    </font>
    <font>
      <sz val="10"/>
      <name val="Arial"/>
      <family val="2"/>
      <charset val="1"/>
    </font>
    <font>
      <b val="true"/>
      <sz val="14"/>
      <name val="Arial"/>
      <family val="2"/>
      <charset val="1"/>
    </font>
    <font>
      <sz val="14"/>
      <color rgb="FF000000"/>
      <name val="Calibri"/>
      <family val="2"/>
      <charset val="1"/>
    </font>
    <font>
      <b val="true"/>
      <sz val="12"/>
      <name val="Arial"/>
      <family val="2"/>
      <charset val="1"/>
    </font>
    <font>
      <b val="true"/>
      <sz val="10"/>
      <name val="Arial"/>
      <family val="2"/>
      <charset val="1"/>
    </font>
    <font>
      <sz val="14"/>
      <color rgb="FF000000"/>
      <name val="Arial"/>
      <family val="2"/>
      <charset val="1"/>
    </font>
    <font>
      <b val="true"/>
      <sz val="11"/>
      <name val="Arial"/>
      <family val="2"/>
      <charset val="1"/>
    </font>
    <font>
      <sz val="11"/>
      <name val="Arial"/>
      <family val="2"/>
      <charset val="1"/>
    </font>
    <font>
      <sz val="11"/>
      <color rgb="FF000000"/>
      <name val="Arial"/>
      <family val="2"/>
      <charset val="1"/>
    </font>
    <font>
      <b val="true"/>
      <sz val="14"/>
      <color rgb="FF000000"/>
      <name val="Arial"/>
      <family val="2"/>
      <charset val="1"/>
    </font>
    <font>
      <sz val="14"/>
      <name val="Calibri"/>
      <family val="2"/>
      <charset val="1"/>
    </font>
    <font>
      <b val="true"/>
      <sz val="12"/>
      <color rgb="FF000000"/>
      <name val="Arial"/>
      <family val="2"/>
      <charset val="1"/>
    </font>
    <font>
      <sz val="14"/>
      <name val="Arial"/>
      <family val="2"/>
      <charset val="1"/>
    </font>
    <font>
      <sz val="12"/>
      <color rgb="FF000000"/>
      <name val="Calibri"/>
      <family val="2"/>
      <charset val="1"/>
    </font>
    <font>
      <b val="true"/>
      <sz val="26"/>
      <color rgb="FF000000"/>
      <name val="Arial"/>
      <family val="2"/>
      <charset val="1"/>
    </font>
    <font>
      <sz val="10"/>
      <color rgb="FF000000"/>
      <name val="Arial"/>
      <family val="2"/>
      <charset val="1"/>
    </font>
    <font>
      <sz val="10"/>
      <color rgb="FF000000"/>
      <name val="Arial Narrow"/>
      <family val="2"/>
      <charset val="1"/>
    </font>
    <font>
      <b val="true"/>
      <sz val="14"/>
      <color rgb="FF000000"/>
      <name val="Calibri"/>
      <family val="2"/>
      <charset val="1"/>
    </font>
    <font>
      <b val="true"/>
      <sz val="12"/>
      <color rgb="FF000000"/>
      <name val="Calibri"/>
      <family val="2"/>
      <charset val="1"/>
    </font>
    <font>
      <b val="true"/>
      <sz val="9"/>
      <name val="Arial"/>
      <family val="2"/>
      <charset val="1"/>
    </font>
    <font>
      <sz val="9"/>
      <name val="Arial"/>
      <family val="2"/>
      <charset val="1"/>
    </font>
    <font>
      <b val="true"/>
      <sz val="11"/>
      <color rgb="FF000000"/>
      <name val="Calibri"/>
      <family val="2"/>
      <charset val="1"/>
    </font>
    <font>
      <b val="true"/>
      <sz val="11"/>
      <color rgb="FF000000"/>
      <name val="Calibri"/>
      <family val="0"/>
    </font>
    <font>
      <sz val="11"/>
      <color rgb="FF000000"/>
      <name val="Calibri"/>
      <family val="0"/>
    </font>
    <font>
      <sz val="12"/>
      <color rgb="FF000000"/>
      <name val="Calibri"/>
      <family val="0"/>
    </font>
    <font>
      <b val="true"/>
      <sz val="11"/>
      <color rgb="FF000000"/>
      <name val="Arial"/>
      <family val="2"/>
      <charset val="1"/>
    </font>
    <font>
      <b val="true"/>
      <sz val="10"/>
      <color rgb="FF000000"/>
      <name val="Arial"/>
      <family val="2"/>
      <charset val="1"/>
    </font>
  </fonts>
  <fills count="10">
    <fill>
      <patternFill patternType="none"/>
    </fill>
    <fill>
      <patternFill patternType="gray125"/>
    </fill>
    <fill>
      <patternFill patternType="solid">
        <fgColor rgb="FFFF99CC"/>
        <bgColor rgb="FFFF8080"/>
      </patternFill>
    </fill>
    <fill>
      <patternFill patternType="solid">
        <fgColor rgb="FFBFBFBF"/>
        <bgColor rgb="FFD9D9D9"/>
      </patternFill>
    </fill>
    <fill>
      <patternFill patternType="solid">
        <fgColor rgb="FF99CCFF"/>
        <bgColor rgb="FF8EB4E3"/>
      </patternFill>
    </fill>
    <fill>
      <patternFill patternType="solid">
        <fgColor rgb="FFFFFFFF"/>
        <bgColor rgb="FFFFFFCC"/>
      </patternFill>
    </fill>
    <fill>
      <patternFill patternType="solid">
        <fgColor rgb="FFD9D9D9"/>
        <bgColor rgb="FFBFBFBF"/>
      </patternFill>
    </fill>
    <fill>
      <patternFill patternType="solid">
        <fgColor rgb="FF8EB4E3"/>
        <bgColor rgb="FF8DB4E2"/>
      </patternFill>
    </fill>
    <fill>
      <patternFill patternType="solid">
        <fgColor rgb="FFFAC090"/>
        <bgColor rgb="FFD9D9D9"/>
      </patternFill>
    </fill>
    <fill>
      <patternFill patternType="solid">
        <fgColor rgb="FF8DB4E2"/>
        <bgColor rgb="FF8EB4E3"/>
      </patternFill>
    </fill>
  </fills>
  <borders count="34">
    <border diagonalUp="false" diagonalDown="false">
      <left/>
      <right/>
      <top/>
      <bottom/>
      <diagonal/>
    </border>
    <border diagonalUp="false" diagonalDown="false">
      <left/>
      <right/>
      <top/>
      <bottom style="thin"/>
      <diagonal/>
    </border>
    <border diagonalUp="false" diagonalDown="false">
      <left style="thin"/>
      <right style="thin"/>
      <top/>
      <bottom style="thin"/>
      <diagonal/>
    </border>
    <border diagonalUp="false" diagonalDown="false">
      <left style="thin"/>
      <right/>
      <top/>
      <bottom style="thin"/>
      <diagonal/>
    </border>
    <border diagonalUp="false" diagonalDown="false">
      <left style="medium"/>
      <right style="medium"/>
      <top style="medium"/>
      <bottom style="thin"/>
      <diagonal/>
    </border>
    <border diagonalUp="false" diagonalDown="false">
      <left style="medium"/>
      <right style="thin"/>
      <top style="thin"/>
      <bottom style="thin"/>
      <diagonal/>
    </border>
    <border diagonalUp="false" diagonalDown="false">
      <left style="thin"/>
      <right style="thin"/>
      <top style="thin"/>
      <bottom style="thin"/>
      <diagonal/>
    </border>
    <border diagonalUp="false" diagonalDown="false">
      <left style="thin"/>
      <right style="medium"/>
      <top style="thin"/>
      <bottom style="thin"/>
      <diagonal/>
    </border>
    <border diagonalUp="false" diagonalDown="false">
      <left style="thin"/>
      <right/>
      <top style="thin"/>
      <bottom style="thin"/>
      <diagonal/>
    </border>
    <border diagonalUp="false" diagonalDown="false">
      <left/>
      <right/>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style="thin"/>
      <diagonal/>
    </border>
    <border diagonalUp="false" diagonalDown="false">
      <left/>
      <right style="thin"/>
      <top style="thin"/>
      <bottom style="thin"/>
      <diagonal/>
    </border>
    <border diagonalUp="false" diagonalDown="false">
      <left style="thin"/>
      <right style="thin"/>
      <top/>
      <bottom/>
      <diagonal/>
    </border>
    <border diagonalUp="false" diagonalDown="false">
      <left style="medium"/>
      <right/>
      <top/>
      <bottom style="medium"/>
      <diagonal/>
    </border>
    <border diagonalUp="false" diagonalDown="false">
      <left style="thin"/>
      <right/>
      <top/>
      <bottom style="medium"/>
      <diagonal/>
    </border>
    <border diagonalUp="false" diagonalDown="false">
      <left style="thin"/>
      <right style="medium"/>
      <top/>
      <bottom style="medium"/>
      <diagonal/>
    </border>
    <border diagonalUp="false" diagonalDown="false">
      <left style="medium"/>
      <right style="medium"/>
      <top style="thin"/>
      <bottom style="medium"/>
      <diagonal/>
    </border>
    <border diagonalUp="false" diagonalDown="false">
      <left style="thin"/>
      <right style="thin"/>
      <top style="thin"/>
      <bottom/>
      <diagonal/>
    </border>
    <border diagonalUp="false" diagonalDown="false">
      <left style="thin"/>
      <right/>
      <top style="thin"/>
      <bottom/>
      <diagonal/>
    </border>
    <border diagonalUp="false" diagonalDown="false">
      <left style="thin"/>
      <right/>
      <top/>
      <bottom/>
      <diagonal/>
    </border>
    <border diagonalUp="false" diagonalDown="false">
      <left/>
      <right/>
      <top style="thin"/>
      <bottom/>
      <diagonal/>
    </border>
    <border diagonalUp="false" diagonalDown="false">
      <left style="medium"/>
      <right style="medium"/>
      <top style="medium"/>
      <bottom style="medium"/>
      <diagonal/>
    </border>
    <border diagonalUp="false" diagonalDown="false">
      <left style="medium"/>
      <right/>
      <top/>
      <bottom style="thin"/>
      <diagonal/>
    </border>
    <border diagonalUp="false" diagonalDown="false">
      <left style="thin"/>
      <right style="thin"/>
      <top style="medium"/>
      <bottom style="thin"/>
      <diagonal/>
    </border>
    <border diagonalUp="false" diagonalDown="false">
      <left/>
      <right style="medium"/>
      <top/>
      <bottom style="thin"/>
      <diagonal/>
    </border>
    <border diagonalUp="false" diagonalDown="false">
      <left/>
      <right style="medium"/>
      <top/>
      <bottom/>
      <diagonal/>
    </border>
    <border diagonalUp="false" diagonalDown="false">
      <left style="medium"/>
      <right style="thin"/>
      <top style="thin"/>
      <bottom/>
      <diagonal/>
    </border>
    <border diagonalUp="false" diagonalDown="false">
      <left style="thin"/>
      <right style="medium"/>
      <top style="thin"/>
      <bottom/>
      <diagonal/>
    </border>
    <border diagonalUp="false" diagonalDown="false">
      <left style="medium"/>
      <right style="thin"/>
      <top style="medium"/>
      <bottom style="thin"/>
      <diagonal/>
    </border>
    <border diagonalUp="false" diagonalDown="false">
      <left style="thin"/>
      <right style="medium"/>
      <top style="medium"/>
      <bottom style="medium"/>
      <diagonal/>
    </border>
    <border diagonalUp="false" diagonalDown="false">
      <left style="medium"/>
      <right style="thin"/>
      <top style="thin"/>
      <bottom style="medium"/>
      <diagonal/>
    </border>
    <border diagonalUp="false" diagonalDown="false">
      <left style="thin"/>
      <right style="thin"/>
      <top style="thin"/>
      <bottom style="medium"/>
      <diagonal/>
    </border>
  </borders>
  <cellStyleXfs count="23">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cellStyleXfs>
  <cellXfs count="172">
    <xf numFmtId="164"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0" applyFont="true" applyBorder="true" applyAlignment="true" applyProtection="false">
      <alignment horizontal="center" vertical="center" textRotation="0" wrapText="false" indent="0" shrinkToFit="false"/>
      <protection locked="true" hidden="false"/>
    </xf>
    <xf numFmtId="164" fontId="5" fillId="0" borderId="0" xfId="0" applyFont="true" applyBorder="true" applyAlignment="true" applyProtection="false">
      <alignment horizontal="left" vertical="center"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5" fillId="0" borderId="0" xfId="0" applyFont="true" applyBorder="true" applyAlignment="true" applyProtection="false">
      <alignment horizontal="general" vertical="center" textRotation="0" wrapText="false" indent="0" shrinkToFit="false"/>
      <protection locked="true" hidden="false"/>
    </xf>
    <xf numFmtId="164" fontId="7" fillId="0" borderId="0" xfId="0" applyFont="true" applyBorder="true" applyAlignment="true" applyProtection="false">
      <alignment horizontal="left" vertical="center" textRotation="0" wrapText="false" indent="0" shrinkToFit="false"/>
      <protection locked="true" hidden="false"/>
    </xf>
    <xf numFmtId="164" fontId="8" fillId="0" borderId="1" xfId="0" applyFont="true" applyBorder="true" applyAlignment="true" applyProtection="false">
      <alignment horizontal="center" vertical="center" textRotation="0" wrapText="false" indent="0" shrinkToFit="false"/>
      <protection locked="true" hidden="false"/>
    </xf>
    <xf numFmtId="165" fontId="7" fillId="2" borderId="2" xfId="0" applyFont="true" applyBorder="true" applyAlignment="true" applyProtection="false">
      <alignment horizontal="center" vertical="center" textRotation="0" wrapText="false" indent="0" shrinkToFit="false"/>
      <protection locked="true" hidden="false"/>
    </xf>
    <xf numFmtId="164" fontId="7" fillId="2" borderId="2" xfId="0" applyFont="true" applyBorder="true" applyAlignment="true" applyProtection="false">
      <alignment horizontal="center" vertical="center" textRotation="0" wrapText="false" indent="0" shrinkToFit="false"/>
      <protection locked="true" hidden="false"/>
    </xf>
    <xf numFmtId="164" fontId="7" fillId="2" borderId="2" xfId="0" applyFont="true" applyBorder="true" applyAlignment="true" applyProtection="false">
      <alignment horizontal="left" vertical="center" textRotation="0" wrapText="true" indent="0" shrinkToFit="false"/>
      <protection locked="true" hidden="false"/>
    </xf>
    <xf numFmtId="166" fontId="7" fillId="2" borderId="3" xfId="0" applyFont="true" applyBorder="true" applyAlignment="true" applyProtection="false">
      <alignment horizontal="center" vertical="center" textRotation="0" wrapText="false" indent="0" shrinkToFit="false"/>
      <protection locked="true" hidden="false"/>
    </xf>
    <xf numFmtId="166" fontId="7" fillId="3" borderId="4" xfId="0" applyFont="true" applyBorder="true" applyAlignment="true" applyProtection="false">
      <alignment horizontal="center" vertical="center" textRotation="0" wrapText="false" indent="0" shrinkToFit="false"/>
      <protection locked="true" hidden="false"/>
    </xf>
    <xf numFmtId="166" fontId="7" fillId="3" borderId="5" xfId="0" applyFont="true" applyBorder="true" applyAlignment="true" applyProtection="false">
      <alignment horizontal="center" vertical="center" textRotation="0" wrapText="false" indent="0" shrinkToFit="false"/>
      <protection locked="true" hidden="false"/>
    </xf>
    <xf numFmtId="166" fontId="7" fillId="3" borderId="6" xfId="0" applyFont="true" applyBorder="true" applyAlignment="true" applyProtection="false">
      <alignment horizontal="center" vertical="center" textRotation="0" wrapText="false" indent="0" shrinkToFit="false"/>
      <protection locked="true" hidden="false"/>
    </xf>
    <xf numFmtId="166" fontId="7" fillId="3" borderId="7" xfId="0" applyFont="true" applyBorder="true" applyAlignment="true" applyProtection="false">
      <alignment horizontal="center" vertical="center" textRotation="0" wrapText="false" indent="0" shrinkToFit="false"/>
      <protection locked="true" hidden="false"/>
    </xf>
    <xf numFmtId="164" fontId="9" fillId="0" borderId="8" xfId="0" applyFont="true" applyBorder="true" applyAlignment="true" applyProtection="false">
      <alignment horizontal="general" vertical="center" textRotation="0" wrapText="false" indent="0" shrinkToFit="false"/>
      <protection locked="true" hidden="false"/>
    </xf>
    <xf numFmtId="164" fontId="9" fillId="0" borderId="9" xfId="0" applyFont="true" applyBorder="true" applyAlignment="true" applyProtection="false">
      <alignment horizontal="general" vertical="center" textRotation="0" wrapText="false" indent="0" shrinkToFit="false"/>
      <protection locked="true" hidden="false"/>
    </xf>
    <xf numFmtId="164" fontId="9" fillId="0" borderId="10" xfId="0" applyFont="true" applyBorder="true" applyAlignment="true" applyProtection="false">
      <alignment horizontal="general" vertical="center" textRotation="0" wrapText="false" indent="0" shrinkToFit="false"/>
      <protection locked="true" hidden="false"/>
    </xf>
    <xf numFmtId="164" fontId="9" fillId="0" borderId="11" xfId="0" applyFont="true" applyBorder="true" applyAlignment="true" applyProtection="false">
      <alignment horizontal="general" vertical="center" textRotation="0" wrapText="false" indent="0" shrinkToFit="false"/>
      <protection locked="true" hidden="false"/>
    </xf>
    <xf numFmtId="165" fontId="10" fillId="4" borderId="6" xfId="0" applyFont="true" applyBorder="true" applyAlignment="true" applyProtection="false">
      <alignment horizontal="center" vertical="center" textRotation="0" wrapText="false" indent="0" shrinkToFit="false"/>
      <protection locked="true" hidden="false"/>
    </xf>
    <xf numFmtId="164" fontId="10" fillId="4" borderId="8" xfId="0" applyFont="true" applyBorder="true" applyAlignment="true" applyProtection="false">
      <alignment horizontal="center" vertical="center" textRotation="0" wrapText="true" indent="0" shrinkToFit="false"/>
      <protection locked="true" hidden="false"/>
    </xf>
    <xf numFmtId="164" fontId="10" fillId="4" borderId="8" xfId="0" applyFont="true" applyBorder="true" applyAlignment="true" applyProtection="false">
      <alignment horizontal="general" vertical="center" textRotation="0" wrapText="true" indent="0" shrinkToFit="false"/>
      <protection locked="true" hidden="false"/>
    </xf>
    <xf numFmtId="164" fontId="10" fillId="4" borderId="9" xfId="0" applyFont="true" applyBorder="true" applyAlignment="true" applyProtection="false">
      <alignment horizontal="general" vertical="center" textRotation="0" wrapText="true" indent="0" shrinkToFit="false"/>
      <protection locked="true" hidden="false"/>
    </xf>
    <xf numFmtId="164" fontId="10" fillId="4" borderId="10" xfId="0" applyFont="true" applyBorder="true" applyAlignment="true" applyProtection="false">
      <alignment horizontal="general" vertical="center" textRotation="0" wrapText="true" indent="0" shrinkToFit="false"/>
      <protection locked="true" hidden="false"/>
    </xf>
    <xf numFmtId="166" fontId="10" fillId="4" borderId="6" xfId="0" applyFont="true" applyBorder="true" applyAlignment="true" applyProtection="false">
      <alignment horizontal="center" vertical="center" textRotation="0" wrapText="true" indent="0" shrinkToFit="false"/>
      <protection locked="true" hidden="false"/>
    </xf>
    <xf numFmtId="164" fontId="11" fillId="0" borderId="6" xfId="0" applyFont="true" applyBorder="true" applyAlignment="true" applyProtection="false">
      <alignment horizontal="center" vertical="center" textRotation="0" wrapText="false" indent="0" shrinkToFit="false"/>
      <protection locked="true" hidden="false"/>
    </xf>
    <xf numFmtId="164" fontId="11" fillId="0" borderId="6" xfId="22" applyFont="true" applyBorder="true" applyAlignment="true" applyProtection="false">
      <alignment horizontal="left" vertical="center" textRotation="0" wrapText="true" indent="0" shrinkToFit="false"/>
      <protection locked="true" hidden="false"/>
    </xf>
    <xf numFmtId="166" fontId="11" fillId="0" borderId="6" xfId="0" applyFont="true" applyBorder="true" applyAlignment="true" applyProtection="false">
      <alignment horizontal="center" vertical="center" textRotation="0" wrapText="false" indent="0" shrinkToFit="false"/>
      <protection locked="true" hidden="false"/>
    </xf>
    <xf numFmtId="166" fontId="12" fillId="0" borderId="8" xfId="0" applyFont="true" applyBorder="true" applyAlignment="true" applyProtection="false">
      <alignment horizontal="center" vertical="center" textRotation="0" wrapText="false" indent="0" shrinkToFit="false"/>
      <protection locked="true" hidden="false"/>
    </xf>
    <xf numFmtId="166" fontId="12" fillId="0" borderId="5" xfId="0" applyFont="true" applyBorder="true" applyAlignment="true" applyProtection="false">
      <alignment horizontal="center" vertical="center" textRotation="0" wrapText="false" indent="0" shrinkToFit="false"/>
      <protection locked="true" hidden="false"/>
    </xf>
    <xf numFmtId="166" fontId="12" fillId="0" borderId="6" xfId="0" applyFont="true" applyBorder="true" applyAlignment="true" applyProtection="false">
      <alignment horizontal="center" vertical="center" textRotation="0" wrapText="false" indent="0" shrinkToFit="false"/>
      <protection locked="true" hidden="false"/>
    </xf>
    <xf numFmtId="166" fontId="12" fillId="0" borderId="7" xfId="0" applyFont="true" applyBorder="true" applyAlignment="true" applyProtection="false">
      <alignment horizontal="center" vertical="center" textRotation="0" wrapText="false" indent="0" shrinkToFit="false"/>
      <protection locked="true" hidden="false"/>
    </xf>
    <xf numFmtId="164" fontId="11" fillId="0" borderId="6" xfId="22" applyFont="true" applyBorder="true" applyAlignment="true" applyProtection="false">
      <alignment horizontal="center" vertical="center" textRotation="0" wrapText="true" indent="0" shrinkToFit="false"/>
      <protection locked="true" hidden="false"/>
    </xf>
    <xf numFmtId="164" fontId="12" fillId="0" borderId="6" xfId="0" applyFont="true" applyBorder="true" applyAlignment="true" applyProtection="false">
      <alignment horizontal="center" vertical="center" textRotation="0" wrapText="false" indent="0" shrinkToFit="false"/>
      <protection locked="true" hidden="false"/>
    </xf>
    <xf numFmtId="164" fontId="9" fillId="3" borderId="7" xfId="0" applyFont="true" applyBorder="true" applyAlignment="true" applyProtection="false">
      <alignment horizontal="center" vertical="center" textRotation="0" wrapText="false" indent="0" shrinkToFit="false"/>
      <protection locked="true" hidden="false"/>
    </xf>
    <xf numFmtId="166" fontId="13" fillId="3" borderId="12" xfId="0" applyFont="true" applyBorder="true" applyAlignment="true" applyProtection="false">
      <alignment horizontal="right" vertical="center" textRotation="0" wrapText="false" indent="0" shrinkToFit="false"/>
      <protection locked="true" hidden="false"/>
    </xf>
    <xf numFmtId="166" fontId="13" fillId="3" borderId="9" xfId="0" applyFont="true" applyBorder="true" applyAlignment="true" applyProtection="false">
      <alignment horizontal="right" vertical="center" textRotation="0" wrapText="false" indent="0" shrinkToFit="false"/>
      <protection locked="true" hidden="false"/>
    </xf>
    <xf numFmtId="166" fontId="13" fillId="3" borderId="11" xfId="0" applyFont="true" applyBorder="true" applyAlignment="true" applyProtection="false">
      <alignment horizontal="general" vertical="center" textRotation="0" wrapText="false" indent="0" shrinkToFit="false"/>
      <protection locked="true" hidden="false"/>
    </xf>
    <xf numFmtId="164" fontId="6" fillId="0" borderId="6" xfId="0" applyFont="true" applyBorder="true" applyAlignment="true" applyProtection="false">
      <alignment horizontal="center" vertical="center" textRotation="0" wrapText="false" indent="0" shrinkToFit="false"/>
      <protection locked="true" hidden="false"/>
    </xf>
    <xf numFmtId="165" fontId="5" fillId="4" borderId="6" xfId="0" applyFont="true" applyBorder="true" applyAlignment="true" applyProtection="false">
      <alignment horizontal="center" vertical="center" textRotation="0" wrapText="false" indent="0" shrinkToFit="false"/>
      <protection locked="true" hidden="false"/>
    </xf>
    <xf numFmtId="164" fontId="7" fillId="4" borderId="8" xfId="0" applyFont="true" applyBorder="true" applyAlignment="true" applyProtection="false">
      <alignment horizontal="center" vertical="center" textRotation="0" wrapText="true" indent="0" shrinkToFit="false"/>
      <protection locked="true" hidden="false"/>
    </xf>
    <xf numFmtId="164" fontId="7" fillId="4" borderId="6" xfId="0" applyFont="true" applyBorder="true" applyAlignment="true" applyProtection="false">
      <alignment horizontal="general" vertical="center" textRotation="0" wrapText="true" indent="0" shrinkToFit="false"/>
      <protection locked="true" hidden="false"/>
    </xf>
    <xf numFmtId="164" fontId="7" fillId="4" borderId="7" xfId="0" applyFont="true" applyBorder="true" applyAlignment="true" applyProtection="false">
      <alignment horizontal="center" vertical="center" textRotation="0" wrapText="true" indent="0" shrinkToFit="false"/>
      <protection locked="true" hidden="false"/>
    </xf>
    <xf numFmtId="164" fontId="7" fillId="4" borderId="12" xfId="0" applyFont="true" applyBorder="true" applyAlignment="true" applyProtection="false">
      <alignment horizontal="center" vertical="center" textRotation="0" wrapText="true" indent="0" shrinkToFit="false"/>
      <protection locked="true" hidden="false"/>
    </xf>
    <xf numFmtId="166" fontId="7" fillId="4" borderId="6" xfId="0" applyFont="true" applyBorder="true" applyAlignment="true" applyProtection="false">
      <alignment horizontal="center" vertical="center" textRotation="0" wrapText="true" indent="0" shrinkToFit="false"/>
      <protection locked="true" hidden="false"/>
    </xf>
    <xf numFmtId="164" fontId="14" fillId="0" borderId="6" xfId="0" applyFont="true" applyBorder="true" applyAlignment="true" applyProtection="false">
      <alignment horizontal="center" vertical="center" textRotation="0" wrapText="false" indent="0" shrinkToFit="false"/>
      <protection locked="true" hidden="false"/>
    </xf>
    <xf numFmtId="164" fontId="11" fillId="0" borderId="6" xfId="0" applyFont="true" applyBorder="true" applyAlignment="true" applyProtection="false">
      <alignment horizontal="left" vertical="center" textRotation="0" wrapText="true" indent="0" shrinkToFit="false"/>
      <protection locked="true" hidden="false"/>
    </xf>
    <xf numFmtId="166" fontId="12" fillId="0" borderId="10" xfId="0" applyFont="true" applyBorder="true" applyAlignment="true" applyProtection="false">
      <alignment horizontal="center" vertical="center" textRotation="0" wrapText="false" indent="0" shrinkToFit="false"/>
      <protection locked="true" hidden="false"/>
    </xf>
    <xf numFmtId="166" fontId="12" fillId="0" borderId="9" xfId="0" applyFont="true" applyBorder="true" applyAlignment="true" applyProtection="false">
      <alignment horizontal="center" vertical="center" textRotation="0" wrapText="false" indent="0" shrinkToFit="false"/>
      <protection locked="true" hidden="false"/>
    </xf>
    <xf numFmtId="166" fontId="12" fillId="0" borderId="13" xfId="0" applyFont="true" applyBorder="true" applyAlignment="true" applyProtection="false">
      <alignment horizontal="center" vertical="center" textRotation="0" wrapText="false" indent="0" shrinkToFit="false"/>
      <protection locked="true" hidden="false"/>
    </xf>
    <xf numFmtId="164" fontId="11" fillId="5" borderId="6" xfId="0" applyFont="true" applyBorder="true" applyAlignment="true" applyProtection="false">
      <alignment horizontal="general" vertical="center" textRotation="0" wrapText="true" indent="0" shrinkToFit="false"/>
      <protection locked="true" hidden="false"/>
    </xf>
    <xf numFmtId="166" fontId="12" fillId="0" borderId="14" xfId="0" applyFont="true" applyBorder="true" applyAlignment="true" applyProtection="false">
      <alignment horizontal="center" vertical="center" textRotation="0" wrapText="false" indent="0" shrinkToFit="false"/>
      <protection locked="true" hidden="false"/>
    </xf>
    <xf numFmtId="166" fontId="15" fillId="3" borderId="10" xfId="0" applyFont="true" applyBorder="true" applyAlignment="true" applyProtection="false">
      <alignment horizontal="right" vertical="center" textRotation="0" wrapText="false" indent="0" shrinkToFit="false"/>
      <protection locked="true" hidden="false"/>
    </xf>
    <xf numFmtId="166" fontId="15" fillId="3" borderId="11" xfId="0" applyFont="true" applyBorder="true" applyAlignment="true" applyProtection="false">
      <alignment horizontal="general" vertical="center" textRotation="0" wrapText="false" indent="0" shrinkToFit="false"/>
      <protection locked="true" hidden="false"/>
    </xf>
    <xf numFmtId="164" fontId="14" fillId="0" borderId="0" xfId="0" applyFont="true" applyBorder="true" applyAlignment="true" applyProtection="false">
      <alignment horizontal="center" vertical="center" textRotation="0" wrapText="false" indent="0" shrinkToFit="false"/>
      <protection locked="true" hidden="false"/>
    </xf>
    <xf numFmtId="164" fontId="11" fillId="0" borderId="0" xfId="22" applyFont="true" applyBorder="true" applyAlignment="true" applyProtection="false">
      <alignment horizontal="center" vertical="center" textRotation="0" wrapText="true" indent="0" shrinkToFit="false"/>
      <protection locked="true" hidden="false"/>
    </xf>
    <xf numFmtId="164" fontId="11" fillId="0" borderId="0" xfId="0" applyFont="true" applyBorder="true" applyAlignment="true" applyProtection="false">
      <alignment horizontal="left" vertical="center" textRotation="0" wrapText="true" indent="0" shrinkToFit="false"/>
      <protection locked="true" hidden="false"/>
    </xf>
    <xf numFmtId="166" fontId="11" fillId="0" borderId="0" xfId="0" applyFont="true" applyBorder="true" applyAlignment="true" applyProtection="false">
      <alignment horizontal="center" vertical="center" textRotation="0" wrapText="false" indent="0" shrinkToFit="false"/>
      <protection locked="true" hidden="false"/>
    </xf>
    <xf numFmtId="166" fontId="12" fillId="0" borderId="0" xfId="0" applyFont="true" applyBorder="true" applyAlignment="true" applyProtection="false">
      <alignment horizontal="center" vertical="center" textRotation="0" wrapText="false" indent="0" shrinkToFit="false"/>
      <protection locked="true" hidden="false"/>
    </xf>
    <xf numFmtId="165" fontId="16" fillId="0" borderId="0" xfId="0" applyFont="true" applyBorder="true" applyAlignment="true" applyProtection="false">
      <alignment horizontal="center" vertical="center"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6" fillId="0" borderId="0" xfId="0" applyFont="true" applyBorder="true" applyAlignment="true" applyProtection="false">
      <alignment horizontal="left" vertical="center" textRotation="0" wrapText="true" indent="0" shrinkToFit="false"/>
      <protection locked="true" hidden="false"/>
    </xf>
    <xf numFmtId="166" fontId="16" fillId="0" borderId="0" xfId="0" applyFont="true" applyBorder="true" applyAlignment="true" applyProtection="false">
      <alignment horizontal="center" vertical="center" textRotation="0" wrapText="false" indent="0" shrinkToFit="false"/>
      <protection locked="true" hidden="false"/>
    </xf>
    <xf numFmtId="166" fontId="6" fillId="0" borderId="0" xfId="0" applyFont="true" applyBorder="true" applyAlignment="true" applyProtection="false">
      <alignment horizontal="center" vertical="center" textRotation="0" wrapText="false" indent="0" shrinkToFit="false"/>
      <protection locked="true" hidden="false"/>
    </xf>
    <xf numFmtId="166" fontId="17" fillId="0" borderId="0" xfId="0" applyFont="true" applyBorder="true" applyAlignment="true" applyProtection="false">
      <alignment horizontal="center" vertical="center" textRotation="0" wrapText="false" indent="0" shrinkToFit="false"/>
      <protection locked="true" hidden="false"/>
    </xf>
    <xf numFmtId="164" fontId="17" fillId="0" borderId="0" xfId="0" applyFont="true" applyBorder="false" applyAlignment="false" applyProtection="false">
      <alignment horizontal="general" vertical="bottom" textRotation="0" wrapText="false" indent="0" shrinkToFit="false"/>
      <protection locked="true" hidden="false"/>
    </xf>
    <xf numFmtId="164" fontId="15" fillId="6" borderId="4" xfId="22" applyFont="true" applyBorder="true" applyAlignment="true" applyProtection="false">
      <alignment horizontal="center" vertical="center" textRotation="0" wrapText="true" indent="0" shrinkToFit="false"/>
      <protection locked="true" hidden="false"/>
    </xf>
    <xf numFmtId="166" fontId="15" fillId="6" borderId="5" xfId="0" applyFont="true" applyBorder="true" applyAlignment="true" applyProtection="false">
      <alignment horizontal="center" vertical="center" textRotation="0" wrapText="false" indent="0" shrinkToFit="false"/>
      <protection locked="true" hidden="false"/>
    </xf>
    <xf numFmtId="166" fontId="15" fillId="6" borderId="6" xfId="0" applyFont="true" applyBorder="true" applyAlignment="true" applyProtection="false">
      <alignment horizontal="center" vertical="center" textRotation="0" wrapText="false" indent="0" shrinkToFit="false"/>
      <protection locked="true" hidden="false"/>
    </xf>
    <xf numFmtId="166" fontId="15" fillId="6" borderId="7" xfId="0" applyFont="true" applyBorder="true" applyAlignment="true" applyProtection="false">
      <alignment horizontal="center" vertical="center" textRotation="0" wrapText="false" indent="0" shrinkToFit="false"/>
      <protection locked="true" hidden="false"/>
    </xf>
    <xf numFmtId="164" fontId="17" fillId="0" borderId="0" xfId="0" applyFont="true" applyBorder="true" applyAlignment="false" applyProtection="false">
      <alignment horizontal="general" vertical="bottom" textRotation="0" wrapText="false" indent="0" shrinkToFit="false"/>
      <protection locked="true" hidden="false"/>
    </xf>
    <xf numFmtId="166" fontId="15" fillId="5" borderId="15" xfId="22" applyFont="true" applyBorder="true" applyAlignment="true" applyProtection="false">
      <alignment horizontal="center" vertical="center" textRotation="0" wrapText="true" indent="0" shrinkToFit="false"/>
      <protection locked="true" hidden="false"/>
    </xf>
    <xf numFmtId="166" fontId="15" fillId="5" borderId="16" xfId="22" applyFont="true" applyBorder="true" applyAlignment="true" applyProtection="false">
      <alignment horizontal="center" vertical="center" textRotation="0" wrapText="true" indent="0" shrinkToFit="false"/>
      <protection locked="true" hidden="false"/>
    </xf>
    <xf numFmtId="166" fontId="15" fillId="5" borderId="17" xfId="22" applyFont="true" applyBorder="true" applyAlignment="true" applyProtection="false">
      <alignment horizontal="center" vertical="center" textRotation="0" wrapText="true" indent="0" shrinkToFit="false"/>
      <protection locked="true" hidden="false"/>
    </xf>
    <xf numFmtId="166" fontId="6" fillId="0" borderId="0" xfId="0" applyFont="true" applyBorder="true" applyAlignment="false" applyProtection="false">
      <alignment horizontal="general" vertical="bottom" textRotation="0" wrapText="false" indent="0" shrinkToFit="false"/>
      <protection locked="true" hidden="false"/>
    </xf>
    <xf numFmtId="164" fontId="15" fillId="6" borderId="5" xfId="22" applyFont="true" applyBorder="true" applyAlignment="true" applyProtection="false">
      <alignment horizontal="center" vertical="center" textRotation="0" wrapText="true" indent="0" shrinkToFit="false"/>
      <protection locked="true" hidden="false"/>
    </xf>
    <xf numFmtId="164" fontId="15" fillId="6" borderId="6" xfId="22" applyFont="true" applyBorder="true" applyAlignment="true" applyProtection="false">
      <alignment horizontal="center" vertical="center" textRotation="0" wrapText="true" indent="0" shrinkToFit="false"/>
      <protection locked="true" hidden="false"/>
    </xf>
    <xf numFmtId="164" fontId="15" fillId="6" borderId="7" xfId="22" applyFont="true" applyBorder="true" applyAlignment="true" applyProtection="false">
      <alignment horizontal="center" vertical="center" textRotation="0" wrapText="true" indent="0" shrinkToFit="false"/>
      <protection locked="true" hidden="false"/>
    </xf>
    <xf numFmtId="167" fontId="15" fillId="0" borderId="5" xfId="0" applyFont="true" applyBorder="true" applyAlignment="true" applyProtection="false">
      <alignment horizontal="center" vertical="center" textRotation="0" wrapText="false" indent="0" shrinkToFit="false"/>
      <protection locked="true" hidden="false"/>
    </xf>
    <xf numFmtId="167" fontId="15" fillId="0" borderId="6" xfId="0" applyFont="true" applyBorder="true" applyAlignment="true" applyProtection="false">
      <alignment horizontal="center" vertical="center" textRotation="0" wrapText="false" indent="0" shrinkToFit="false"/>
      <protection locked="true" hidden="false"/>
    </xf>
    <xf numFmtId="167" fontId="15" fillId="0" borderId="7" xfId="0" applyFont="true" applyBorder="true" applyAlignment="true" applyProtection="false">
      <alignment horizontal="center" vertical="center" textRotation="0" wrapText="false" indent="0" shrinkToFit="false"/>
      <protection locked="true" hidden="false"/>
    </xf>
    <xf numFmtId="168" fontId="6" fillId="0" borderId="0" xfId="0" applyFont="true" applyBorder="true" applyAlignment="false" applyProtection="false">
      <alignment horizontal="general" vertical="bottom" textRotation="0" wrapText="false" indent="0" shrinkToFit="false"/>
      <protection locked="true" hidden="false"/>
    </xf>
    <xf numFmtId="168" fontId="15" fillId="0" borderId="10" xfId="0" applyFont="true" applyBorder="true" applyAlignment="true" applyProtection="false">
      <alignment horizontal="center" vertical="center" textRotation="0" wrapText="false" indent="0" shrinkToFit="false"/>
      <protection locked="true" hidden="false"/>
    </xf>
    <xf numFmtId="168" fontId="15" fillId="0" borderId="6" xfId="0" applyFont="true" applyBorder="true" applyAlignment="true" applyProtection="false">
      <alignment horizontal="center" vertical="center" textRotation="0" wrapText="false" indent="0" shrinkToFit="false"/>
      <protection locked="true" hidden="false"/>
    </xf>
    <xf numFmtId="168" fontId="15" fillId="0" borderId="7" xfId="0" applyFont="true" applyBorder="true" applyAlignment="true" applyProtection="false">
      <alignment horizontal="center" vertical="center" textRotation="0" wrapText="false" indent="0" shrinkToFit="false"/>
      <protection locked="true" hidden="false"/>
    </xf>
    <xf numFmtId="166" fontId="0" fillId="0" borderId="0" xfId="0" applyFont="false" applyBorder="false" applyAlignment="false" applyProtection="false">
      <alignment horizontal="general" vertical="bottom" textRotation="0" wrapText="false" indent="0" shrinkToFit="false"/>
      <protection locked="true" hidden="false"/>
    </xf>
    <xf numFmtId="164" fontId="15" fillId="6" borderId="12" xfId="22" applyFont="true" applyBorder="true" applyAlignment="true" applyProtection="false">
      <alignment horizontal="center" vertical="center" textRotation="0" wrapText="true" indent="0" shrinkToFit="false"/>
      <protection locked="true" hidden="false"/>
    </xf>
    <xf numFmtId="167" fontId="0" fillId="0" borderId="0" xfId="0" applyFont="false" applyBorder="false" applyAlignment="false" applyProtection="false">
      <alignment horizontal="general" vertical="bottom" textRotation="0" wrapText="false" indent="0" shrinkToFit="false"/>
      <protection locked="true" hidden="false"/>
    </xf>
    <xf numFmtId="168" fontId="18" fillId="0" borderId="18" xfId="0" applyFont="true" applyBorder="true" applyAlignment="true" applyProtection="false">
      <alignment horizontal="center" vertical="center" textRotation="0" wrapText="false" indent="0" shrinkToFit="false"/>
      <protection locked="true" hidden="false"/>
    </xf>
    <xf numFmtId="164" fontId="19" fillId="6" borderId="6" xfId="0" applyFont="true" applyBorder="true" applyAlignment="true" applyProtection="false">
      <alignment horizontal="center" vertical="center" textRotation="0" wrapText="false" indent="0" shrinkToFit="false"/>
      <protection locked="true" hidden="false"/>
    </xf>
    <xf numFmtId="164" fontId="19" fillId="7" borderId="6" xfId="0" applyFont="true" applyBorder="true" applyAlignment="true" applyProtection="false">
      <alignment horizontal="center" vertical="bottom" textRotation="0" wrapText="false" indent="0" shrinkToFit="false"/>
      <protection locked="true" hidden="false"/>
    </xf>
    <xf numFmtId="164" fontId="19" fillId="0" borderId="6" xfId="0" applyFont="true" applyBorder="true" applyAlignment="true" applyProtection="false">
      <alignment horizontal="center" vertical="bottom" textRotation="0" wrapText="false" indent="0" shrinkToFit="false"/>
      <protection locked="true" hidden="false"/>
    </xf>
    <xf numFmtId="164" fontId="19" fillId="5" borderId="6" xfId="0" applyFont="true" applyBorder="true" applyAlignment="true" applyProtection="false">
      <alignment horizontal="center" vertical="bottom" textRotation="0" wrapText="false" indent="0" shrinkToFit="false"/>
      <protection locked="true" hidden="false"/>
    </xf>
    <xf numFmtId="167" fontId="19" fillId="0" borderId="6" xfId="0" applyFont="true" applyBorder="true" applyAlignment="true" applyProtection="false">
      <alignment horizontal="center" vertical="bottom" textRotation="0" wrapText="false" indent="0" shrinkToFit="false"/>
      <protection locked="true" hidden="false"/>
    </xf>
    <xf numFmtId="167" fontId="19" fillId="7" borderId="6" xfId="0" applyFont="true" applyBorder="true" applyAlignment="true" applyProtection="false">
      <alignment horizontal="center" vertical="bottom" textRotation="0" wrapText="false" indent="0" shrinkToFit="false"/>
      <protection locked="true" hidden="false"/>
    </xf>
    <xf numFmtId="164" fontId="19" fillId="8" borderId="6" xfId="0" applyFont="true" applyBorder="true" applyAlignment="false" applyProtection="false">
      <alignment horizontal="general" vertical="bottom" textRotation="0" wrapText="false" indent="0" shrinkToFit="false"/>
      <protection locked="true" hidden="false"/>
    </xf>
    <xf numFmtId="164" fontId="8" fillId="8" borderId="6" xfId="0" applyFont="true" applyBorder="true" applyAlignment="true" applyProtection="false">
      <alignment horizontal="center" vertical="bottom" textRotation="0" wrapText="false" indent="0" shrinkToFit="false"/>
      <protection locked="true" hidden="false"/>
    </xf>
    <xf numFmtId="167" fontId="8" fillId="8" borderId="6" xfId="0" applyFont="true" applyBorder="true" applyAlignment="true" applyProtection="false">
      <alignment horizontal="center" vertical="bottom" textRotation="0" wrapText="false" indent="0" shrinkToFit="false"/>
      <protection locked="true" hidden="false"/>
    </xf>
    <xf numFmtId="164" fontId="0" fillId="0" borderId="19" xfId="0" applyFont="true" applyBorder="true" applyAlignment="true" applyProtection="false">
      <alignment horizontal="center" vertical="bottom" textRotation="0" wrapText="false" indent="0" shrinkToFit="false"/>
      <protection locked="true" hidden="false"/>
    </xf>
    <xf numFmtId="164" fontId="20" fillId="0" borderId="20" xfId="0" applyFont="true" applyBorder="true" applyAlignment="true" applyProtection="false">
      <alignment horizontal="left" vertical="center" textRotation="0" wrapText="true" indent="0" shrinkToFit="false"/>
      <protection locked="true" hidden="false"/>
    </xf>
    <xf numFmtId="164" fontId="0" fillId="0" borderId="6" xfId="0" applyFont="false" applyBorder="true" applyAlignment="true" applyProtection="false">
      <alignment horizontal="center" vertical="bottom" textRotation="0" wrapText="false" indent="0" shrinkToFit="false"/>
      <protection locked="true" hidden="false"/>
    </xf>
    <xf numFmtId="164" fontId="20" fillId="0" borderId="21" xfId="0" applyFont="true" applyBorder="true" applyAlignment="true" applyProtection="false">
      <alignment horizontal="left" vertical="center" textRotation="0" wrapText="true" indent="0" shrinkToFit="false"/>
      <protection locked="true" hidden="false"/>
    </xf>
    <xf numFmtId="164" fontId="20" fillId="0" borderId="2" xfId="0" applyFont="true" applyBorder="true" applyAlignment="true" applyProtection="false">
      <alignment horizontal="left" vertical="center" textRotation="0" wrapText="true" indent="0" shrinkToFit="false"/>
      <protection locked="true" hidden="false"/>
    </xf>
    <xf numFmtId="164" fontId="21" fillId="0" borderId="0" xfId="0" applyFont="true" applyBorder="true" applyAlignment="true" applyProtection="false">
      <alignment horizontal="center" vertical="center" textRotation="0" wrapText="false" indent="0" shrinkToFit="false"/>
      <protection locked="true" hidden="false"/>
    </xf>
    <xf numFmtId="164" fontId="0" fillId="0" borderId="0" xfId="0" applyFont="true" applyBorder="true" applyAlignment="false" applyProtection="false">
      <alignment horizontal="general" vertical="bottom" textRotation="0" wrapText="false" indent="0" shrinkToFit="false"/>
      <protection locked="true" hidden="false"/>
    </xf>
    <xf numFmtId="164" fontId="22" fillId="0" borderId="0" xfId="0" applyFont="true" applyBorder="true" applyAlignment="true" applyProtection="false">
      <alignment horizontal="center" vertical="center" textRotation="0" wrapText="false" indent="0" shrinkToFit="false"/>
      <protection locked="true" hidden="false"/>
    </xf>
    <xf numFmtId="164" fontId="10" fillId="0" borderId="0" xfId="0" applyFont="true" applyBorder="true" applyAlignment="true" applyProtection="false">
      <alignment horizontal="left" vertical="center" textRotation="0" wrapText="false" indent="0" shrinkToFit="false"/>
      <protection locked="true" hidden="false"/>
    </xf>
    <xf numFmtId="164" fontId="10" fillId="0" borderId="0" xfId="0" applyFont="true" applyBorder="true" applyAlignment="true" applyProtection="false">
      <alignment horizontal="general" vertical="center" textRotation="0" wrapText="false" indent="0" shrinkToFit="false"/>
      <protection locked="true" hidden="false"/>
    </xf>
    <xf numFmtId="164" fontId="8" fillId="0" borderId="0" xfId="0" applyFont="true" applyBorder="true" applyAlignment="true" applyProtection="false">
      <alignment horizontal="left" vertical="center" textRotation="0" wrapText="false" indent="0" shrinkToFit="false"/>
      <protection locked="true" hidden="false"/>
    </xf>
    <xf numFmtId="164" fontId="23" fillId="6" borderId="6" xfId="20" applyFont="true" applyBorder="true" applyAlignment="true" applyProtection="false">
      <alignment horizontal="center" vertical="center" textRotation="0" wrapText="true" indent="0" shrinkToFit="false"/>
      <protection locked="true" hidden="false"/>
    </xf>
    <xf numFmtId="164" fontId="23" fillId="6" borderId="6" xfId="20" applyFont="true" applyBorder="true" applyAlignment="true" applyProtection="false">
      <alignment horizontal="left" vertical="center" textRotation="0" wrapText="true" indent="0" shrinkToFit="false"/>
      <protection locked="true" hidden="false"/>
    </xf>
    <xf numFmtId="164" fontId="23" fillId="6" borderId="19" xfId="20" applyFont="true" applyBorder="true" applyAlignment="true" applyProtection="false">
      <alignment horizontal="center" vertical="center" textRotation="0" wrapText="true" indent="0" shrinkToFit="false"/>
      <protection locked="true" hidden="false"/>
    </xf>
    <xf numFmtId="169" fontId="24" fillId="0" borderId="6" xfId="20" applyFont="true" applyBorder="true" applyAlignment="true" applyProtection="false">
      <alignment horizontal="center" vertical="center" textRotation="0" wrapText="true" indent="0" shrinkToFit="false"/>
      <protection locked="true" hidden="false"/>
    </xf>
    <xf numFmtId="165" fontId="24" fillId="0" borderId="6" xfId="20" applyFont="true" applyBorder="true" applyAlignment="true" applyProtection="false">
      <alignment horizontal="center" vertical="center" textRotation="0" wrapText="true" indent="0" shrinkToFit="false"/>
      <protection locked="true" hidden="false"/>
    </xf>
    <xf numFmtId="164" fontId="24" fillId="0" borderId="6" xfId="20" applyFont="true" applyBorder="true" applyAlignment="true" applyProtection="false">
      <alignment horizontal="left" vertical="center" textRotation="0" wrapText="true" indent="0" shrinkToFit="false"/>
      <protection locked="true" hidden="false"/>
    </xf>
    <xf numFmtId="169" fontId="0" fillId="0" borderId="0" xfId="0" applyFont="false" applyBorder="false" applyAlignment="false" applyProtection="false">
      <alignment horizontal="general" vertical="bottom" textRotation="0" wrapText="false" indent="0" shrinkToFit="false"/>
      <protection locked="true" hidden="false"/>
    </xf>
    <xf numFmtId="165" fontId="24" fillId="0" borderId="0" xfId="20" applyFont="true" applyBorder="true" applyAlignment="true" applyProtection="false">
      <alignment horizontal="center" vertical="center" textRotation="0" wrapText="true" indent="0" shrinkToFit="false"/>
      <protection locked="true" hidden="false"/>
    </xf>
    <xf numFmtId="164" fontId="24" fillId="0" borderId="0" xfId="20" applyFont="true" applyBorder="true" applyAlignment="true" applyProtection="false">
      <alignment horizontal="left" vertical="center" textRotation="0" wrapText="true" indent="0" shrinkToFit="false"/>
      <protection locked="true" hidden="false"/>
    </xf>
    <xf numFmtId="169" fontId="24" fillId="0" borderId="0" xfId="20" applyFont="true" applyBorder="true" applyAlignment="true" applyProtection="false">
      <alignment horizontal="center" vertical="center" textRotation="0" wrapText="true" indent="0" shrinkToFit="false"/>
      <protection locked="true" hidden="false"/>
    </xf>
    <xf numFmtId="169" fontId="24" fillId="0" borderId="22" xfId="20" applyFont="true" applyBorder="true" applyAlignment="true" applyProtection="false">
      <alignment horizontal="center" vertical="center" textRotation="0" wrapText="true" indent="0" shrinkToFit="false"/>
      <protection locked="true" hidden="false"/>
    </xf>
    <xf numFmtId="164" fontId="24" fillId="0" borderId="0" xfId="0" applyFont="true" applyBorder="true" applyAlignment="false" applyProtection="false">
      <alignment horizontal="general" vertical="bottom" textRotation="0" wrapText="false" indent="0" shrinkToFit="false"/>
      <protection locked="true" hidden="false"/>
    </xf>
    <xf numFmtId="164" fontId="24" fillId="0" borderId="0" xfId="0" applyFont="true" applyBorder="false" applyAlignment="false" applyProtection="false">
      <alignment horizontal="general" vertical="bottom" textRotation="0" wrapText="false" indent="0" shrinkToFit="false"/>
      <protection locked="true" hidden="false"/>
    </xf>
    <xf numFmtId="169" fontId="23" fillId="6" borderId="6" xfId="20" applyFont="true" applyBorder="true" applyAlignment="true" applyProtection="false">
      <alignment horizontal="center" vertical="center" textRotation="0" wrapText="true" indent="0" shrinkToFit="false"/>
      <protection locked="true" hidden="false"/>
    </xf>
    <xf numFmtId="170" fontId="23" fillId="6" borderId="6" xfId="20" applyFont="true" applyBorder="true" applyAlignment="true" applyProtection="false">
      <alignment horizontal="center" vertical="center" textRotation="0" wrapText="true" indent="0" shrinkToFit="false"/>
      <protection locked="true" hidden="false"/>
    </xf>
    <xf numFmtId="164" fontId="24" fillId="0" borderId="6" xfId="20" applyFont="true" applyBorder="true" applyAlignment="true" applyProtection="false">
      <alignment horizontal="justify" vertical="bottom" textRotation="0" wrapText="true" indent="0" shrinkToFit="false"/>
      <protection locked="true" hidden="false"/>
    </xf>
    <xf numFmtId="164" fontId="23" fillId="6" borderId="19" xfId="20" applyFont="true" applyBorder="true" applyAlignment="true" applyProtection="false">
      <alignment horizontal="left" vertical="center" textRotation="0" wrapText="true" indent="0" shrinkToFit="false"/>
      <protection locked="true" hidden="false"/>
    </xf>
    <xf numFmtId="169" fontId="24" fillId="0" borderId="19" xfId="20" applyFont="true" applyBorder="true" applyAlignment="true" applyProtection="false">
      <alignment horizontal="center" vertical="center" textRotation="0" wrapText="true" indent="0" shrinkToFit="false"/>
      <protection locked="true" hidden="false"/>
    </xf>
    <xf numFmtId="164" fontId="25" fillId="6" borderId="6" xfId="0" applyFont="true" applyBorder="true" applyAlignment="true" applyProtection="false">
      <alignment horizontal="center" vertical="bottom" textRotation="0" wrapText="false" indent="0" shrinkToFit="false"/>
      <protection locked="true" hidden="false"/>
    </xf>
    <xf numFmtId="164" fontId="25" fillId="0" borderId="6" xfId="0" applyFont="true" applyBorder="true" applyAlignment="true" applyProtection="false">
      <alignment horizontal="center" vertical="center" textRotation="0" wrapText="false" indent="0" shrinkToFit="false"/>
      <protection locked="true" hidden="false"/>
    </xf>
    <xf numFmtId="165" fontId="25" fillId="0" borderId="6" xfId="0" applyFont="true" applyBorder="true" applyAlignment="true" applyProtection="false">
      <alignment horizontal="justify" vertical="center" textRotation="0" wrapText="true" indent="0" shrinkToFit="false"/>
      <protection locked="true" hidden="false"/>
    </xf>
    <xf numFmtId="164" fontId="25" fillId="0" borderId="6" xfId="0" applyFont="true" applyBorder="true" applyAlignment="true" applyProtection="false">
      <alignment horizontal="left" vertical="center" textRotation="0" wrapText="false" indent="0" shrinkToFit="false"/>
      <protection locked="true" hidden="false"/>
    </xf>
    <xf numFmtId="164" fontId="25" fillId="0" borderId="6" xfId="0" applyFont="true" applyBorder="true" applyAlignment="true" applyProtection="false">
      <alignment horizontal="left" vertical="bottom" textRotation="0" wrapText="true" indent="0" shrinkToFit="false"/>
      <protection locked="true" hidden="false"/>
    </xf>
    <xf numFmtId="164" fontId="25" fillId="0" borderId="6" xfId="0" applyFont="true" applyBorder="true" applyAlignment="true" applyProtection="false">
      <alignment horizontal="center" vertical="bottom" textRotation="0" wrapText="false" indent="0" shrinkToFit="false"/>
      <protection locked="true" hidden="false"/>
    </xf>
    <xf numFmtId="164" fontId="0" fillId="0" borderId="6" xfId="0" applyFont="true" applyBorder="true" applyAlignment="true" applyProtection="false">
      <alignment horizontal="left" vertical="bottom" textRotation="0" wrapText="false" indent="0" shrinkToFit="false"/>
      <protection locked="true" hidden="false"/>
    </xf>
    <xf numFmtId="168" fontId="0" fillId="0" borderId="6" xfId="0" applyFont="false" applyBorder="true" applyAlignment="true" applyProtection="false">
      <alignment horizontal="center" vertical="bottom" textRotation="0" wrapText="false" indent="0" shrinkToFit="false"/>
      <protection locked="true" hidden="false"/>
    </xf>
    <xf numFmtId="164" fontId="0" fillId="0" borderId="6" xfId="0" applyFont="true" applyBorder="true" applyAlignment="true" applyProtection="false">
      <alignment horizontal="right" vertical="bottom" textRotation="0" wrapText="false" indent="0" shrinkToFit="false"/>
      <protection locked="true" hidden="false"/>
    </xf>
    <xf numFmtId="168" fontId="25" fillId="0" borderId="6" xfId="0" applyFont="true" applyBorder="true" applyAlignment="true" applyProtection="false">
      <alignment horizontal="center" vertical="bottom" textRotation="0" wrapText="false" indent="0" shrinkToFit="false"/>
      <protection locked="true" hidden="false"/>
    </xf>
    <xf numFmtId="164" fontId="0" fillId="0" borderId="22" xfId="0" applyFont="false" applyBorder="true" applyAlignment="true" applyProtection="false">
      <alignment horizontal="right" vertical="center" textRotation="0" wrapText="false" indent="0" shrinkToFit="false"/>
      <protection locked="true" hidden="false"/>
    </xf>
    <xf numFmtId="164" fontId="25" fillId="0" borderId="0" xfId="0" applyFont="true" applyBorder="true" applyAlignment="true" applyProtection="false">
      <alignment horizontal="center" vertical="bottom" textRotation="0" wrapText="true" indent="0" shrinkToFit="false"/>
      <protection locked="true" hidden="false"/>
    </xf>
    <xf numFmtId="164" fontId="29" fillId="6" borderId="23" xfId="0" applyFont="true" applyBorder="true" applyAlignment="true" applyProtection="false">
      <alignment horizontal="center" vertical="bottom" textRotation="0" wrapText="false" indent="0" shrinkToFit="false"/>
      <protection locked="true" hidden="false"/>
    </xf>
    <xf numFmtId="164" fontId="29" fillId="0" borderId="24" xfId="0" applyFont="true" applyBorder="true" applyAlignment="true" applyProtection="false">
      <alignment horizontal="general" vertical="center" textRotation="0" wrapText="false" indent="0" shrinkToFit="false"/>
      <protection locked="true" hidden="false"/>
    </xf>
    <xf numFmtId="164" fontId="12" fillId="0" borderId="1" xfId="0" applyFont="true" applyBorder="true" applyAlignment="true" applyProtection="false">
      <alignment horizontal="general" vertical="center" textRotation="0" wrapText="false" indent="0" shrinkToFit="false"/>
      <protection locked="true" hidden="false"/>
    </xf>
    <xf numFmtId="164" fontId="12" fillId="0" borderId="25" xfId="0" applyFont="true" applyBorder="true" applyAlignment="true" applyProtection="false">
      <alignment horizontal="left" vertical="bottom" textRotation="0" wrapText="true" indent="0" shrinkToFit="false"/>
      <protection locked="true" hidden="false"/>
    </xf>
    <xf numFmtId="164" fontId="12" fillId="0" borderId="26" xfId="0" applyFont="true" applyBorder="true" applyAlignment="true" applyProtection="false">
      <alignment horizontal="general" vertical="center" textRotation="0" wrapText="false" indent="0" shrinkToFit="false"/>
      <protection locked="true" hidden="false"/>
    </xf>
    <xf numFmtId="164" fontId="29" fillId="0" borderId="10" xfId="0" applyFont="true" applyBorder="true" applyAlignment="true" applyProtection="false">
      <alignment horizontal="general" vertical="bottom" textRotation="0" wrapText="false" indent="0" shrinkToFit="false"/>
      <protection locked="true" hidden="false"/>
    </xf>
    <xf numFmtId="164" fontId="12" fillId="0" borderId="9" xfId="0" applyFont="true" applyBorder="true" applyAlignment="true" applyProtection="false">
      <alignment horizontal="general" vertical="bottom" textRotation="0" wrapText="false" indent="0" shrinkToFit="false"/>
      <protection locked="true" hidden="false"/>
    </xf>
    <xf numFmtId="164" fontId="12" fillId="0" borderId="6" xfId="0" applyFont="true" applyBorder="true" applyAlignment="true" applyProtection="false">
      <alignment horizontal="left" vertical="bottom" textRotation="0" wrapText="false" indent="0" shrinkToFit="false"/>
      <protection locked="true" hidden="false"/>
    </xf>
    <xf numFmtId="164" fontId="12" fillId="0" borderId="27" xfId="0" applyFont="true" applyBorder="true" applyAlignment="false" applyProtection="false">
      <alignment horizontal="general" vertical="bottom" textRotation="0" wrapText="false" indent="0" shrinkToFit="false"/>
      <protection locked="true" hidden="false"/>
    </xf>
    <xf numFmtId="164" fontId="30" fillId="9" borderId="5" xfId="0" applyFont="true" applyBorder="true" applyAlignment="true" applyProtection="false">
      <alignment horizontal="center" vertical="center" textRotation="0" wrapText="false" indent="0" shrinkToFit="false"/>
      <protection locked="true" hidden="false"/>
    </xf>
    <xf numFmtId="164" fontId="30" fillId="9" borderId="6" xfId="0" applyFont="true" applyBorder="true" applyAlignment="true" applyProtection="false">
      <alignment horizontal="center" vertical="center" textRotation="0" wrapText="false" indent="0" shrinkToFit="false"/>
      <protection locked="true" hidden="false"/>
    </xf>
    <xf numFmtId="164" fontId="30" fillId="9" borderId="6" xfId="0" applyFont="true" applyBorder="true" applyAlignment="true" applyProtection="false">
      <alignment horizontal="center" vertical="bottom" textRotation="0" wrapText="false" indent="0" shrinkToFit="false"/>
      <protection locked="true" hidden="false"/>
    </xf>
    <xf numFmtId="164" fontId="30" fillId="9" borderId="7" xfId="0" applyFont="true" applyBorder="true" applyAlignment="true" applyProtection="false">
      <alignment horizontal="center" vertical="center" textRotation="0" wrapText="true" indent="0" shrinkToFit="false"/>
      <protection locked="true" hidden="false"/>
    </xf>
    <xf numFmtId="165" fontId="30" fillId="9" borderId="6" xfId="0" applyFont="true" applyBorder="true" applyAlignment="true" applyProtection="false">
      <alignment horizontal="center" vertical="bottom" textRotation="0" wrapText="false" indent="0" shrinkToFit="false"/>
      <protection locked="tru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64" fontId="19" fillId="0" borderId="5" xfId="0" applyFont="true" applyBorder="true" applyAlignment="true" applyProtection="false">
      <alignment horizontal="center" vertical="center" textRotation="0" wrapText="false" indent="0" shrinkToFit="false"/>
      <protection locked="true" hidden="false"/>
    </xf>
    <xf numFmtId="164" fontId="19" fillId="0" borderId="6" xfId="0" applyFont="true" applyBorder="true" applyAlignment="true" applyProtection="false">
      <alignment horizontal="justify" vertical="center" textRotation="0" wrapText="true" indent="0" shrinkToFit="false"/>
      <protection locked="true" hidden="false"/>
    </xf>
    <xf numFmtId="171" fontId="19" fillId="0" borderId="6" xfId="0" applyFont="true" applyBorder="true" applyAlignment="true" applyProtection="false">
      <alignment horizontal="center" vertical="bottom" textRotation="0" wrapText="false" indent="0" shrinkToFit="false"/>
      <protection locked="true" hidden="false"/>
    </xf>
    <xf numFmtId="168" fontId="8" fillId="6" borderId="6" xfId="0" applyFont="true" applyBorder="true" applyAlignment="true" applyProtection="false">
      <alignment horizontal="center" vertical="bottom" textRotation="0" wrapText="false" indent="0" shrinkToFit="false"/>
      <protection locked="true" hidden="false"/>
    </xf>
    <xf numFmtId="168" fontId="8" fillId="5" borderId="6" xfId="0" applyFont="true" applyBorder="true" applyAlignment="false" applyProtection="false">
      <alignment horizontal="general" vertical="bottom" textRotation="0" wrapText="false" indent="0" shrinkToFit="false"/>
      <protection locked="true" hidden="false"/>
    </xf>
    <xf numFmtId="168" fontId="8" fillId="0" borderId="7" xfId="0" applyFont="true" applyBorder="true" applyAlignment="false" applyProtection="false">
      <alignment horizontal="general" vertical="bottom" textRotation="0" wrapText="false" indent="0" shrinkToFit="false"/>
      <protection locked="true" hidden="false"/>
    </xf>
    <xf numFmtId="164" fontId="19" fillId="0" borderId="6" xfId="0" applyFont="true" applyBorder="true" applyAlignment="true" applyProtection="false">
      <alignment horizontal="left" vertical="center" textRotation="0" wrapText="false" indent="0" shrinkToFit="false"/>
      <protection locked="true" hidden="false"/>
    </xf>
    <xf numFmtId="164" fontId="19" fillId="0" borderId="6" xfId="0" applyFont="true" applyBorder="true" applyAlignment="true" applyProtection="false">
      <alignment horizontal="left" vertical="center" textRotation="0" wrapText="true" indent="0" shrinkToFit="false"/>
      <protection locked="true" hidden="false"/>
    </xf>
    <xf numFmtId="164" fontId="19" fillId="0" borderId="28" xfId="0" applyFont="true" applyBorder="true" applyAlignment="true" applyProtection="false">
      <alignment horizontal="center" vertical="center" textRotation="0" wrapText="false" indent="0" shrinkToFit="false"/>
      <protection locked="true" hidden="false"/>
    </xf>
    <xf numFmtId="164" fontId="19" fillId="0" borderId="19" xfId="0" applyFont="true" applyBorder="true" applyAlignment="true" applyProtection="false">
      <alignment horizontal="left" vertical="center" textRotation="0" wrapText="false" indent="0" shrinkToFit="false"/>
      <protection locked="true" hidden="false"/>
    </xf>
    <xf numFmtId="164" fontId="19" fillId="0" borderId="6" xfId="0" applyFont="true" applyBorder="true" applyAlignment="false" applyProtection="false">
      <alignment horizontal="general" vertical="bottom" textRotation="0" wrapText="false" indent="0" shrinkToFit="false"/>
      <protection locked="true" hidden="false"/>
    </xf>
    <xf numFmtId="164" fontId="19" fillId="0" borderId="19" xfId="0" applyFont="true" applyBorder="true" applyAlignment="false" applyProtection="false">
      <alignment horizontal="general" vertical="bottom" textRotation="0" wrapText="false" indent="0" shrinkToFit="false"/>
      <protection locked="true" hidden="false"/>
    </xf>
    <xf numFmtId="168" fontId="8" fillId="0" borderId="29" xfId="0" applyFont="true" applyBorder="true" applyAlignment="false" applyProtection="false">
      <alignment horizontal="general" vertical="bottom" textRotation="0" wrapText="false" indent="0" shrinkToFit="false"/>
      <protection locked="true" hidden="false"/>
    </xf>
    <xf numFmtId="164" fontId="30" fillId="0" borderId="30" xfId="0" applyFont="true" applyBorder="true" applyAlignment="true" applyProtection="false">
      <alignment horizontal="center" vertical="bottom" textRotation="0" wrapText="false" indent="0" shrinkToFit="false"/>
      <protection locked="true" hidden="false"/>
    </xf>
    <xf numFmtId="168" fontId="8" fillId="0" borderId="25" xfId="0" applyFont="true" applyBorder="true" applyAlignment="true" applyProtection="false">
      <alignment horizontal="center" vertical="bottom" textRotation="0" wrapText="false" indent="0" shrinkToFit="false"/>
      <protection locked="true" hidden="false"/>
    </xf>
    <xf numFmtId="168" fontId="8" fillId="0" borderId="31" xfId="0" applyFont="true" applyBorder="true" applyAlignment="true" applyProtection="false">
      <alignment horizontal="center" vertical="center" textRotation="0" wrapText="false" indent="0" shrinkToFit="false"/>
      <protection locked="true" hidden="false"/>
    </xf>
    <xf numFmtId="164" fontId="30" fillId="0" borderId="32" xfId="0" applyFont="true" applyBorder="true" applyAlignment="true" applyProtection="false">
      <alignment horizontal="center" vertical="bottom" textRotation="0" wrapText="false" indent="0" shrinkToFit="false"/>
      <protection locked="true" hidden="false"/>
    </xf>
    <xf numFmtId="168" fontId="8" fillId="0" borderId="33" xfId="0" applyFont="true" applyBorder="true" applyAlignment="true" applyProtection="false">
      <alignment horizontal="center" vertical="bottom" textRotation="0" wrapText="false" indent="0" shrinkToFit="false"/>
      <protection locked="true" hidden="false"/>
    </xf>
  </cellXfs>
  <cellStyles count="9">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Normal 13" xfId="20" builtinId="53" customBuiltin="true"/>
    <cellStyle name="Normal 2" xfId="21" builtinId="53" customBuiltin="true"/>
    <cellStyle name="TableStyleLight1" xfId="22" builtinId="53" customBuiltin="tru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8EB4E3"/>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AC090"/>
      <rgbColor rgb="FF3366FF"/>
      <rgbColor rgb="FF33CCCC"/>
      <rgbColor rgb="FF99CC00"/>
      <rgbColor rgb="FFFFCC00"/>
      <rgbColor rgb="FFFF9900"/>
      <rgbColor rgb="FFFF6600"/>
      <rgbColor rgb="FF666699"/>
      <rgbColor rgb="FF8DB4E2"/>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png"/>
</Relationships>
</file>

<file path=xl/drawings/_rels/drawing2.xml.rels><?xml version="1.0" encoding="UTF-8"?>
<Relationships xmlns="http://schemas.openxmlformats.org/package/2006/relationships"><Relationship Id="rId1" Type="http://schemas.openxmlformats.org/officeDocument/2006/relationships/image" Target="../media/image2.wmf"/>
</Relationships>
</file>

<file path=xl/drawings/_rels/drawing3.xml.rels><?xml version="1.0" encoding="UTF-8"?>
<Relationships xmlns="http://schemas.openxmlformats.org/package/2006/relationships"><Relationship Id="rId1" Type="http://schemas.openxmlformats.org/officeDocument/2006/relationships/image" Target="../media/image3.png"/>
</Relationships>
</file>

<file path=xl/drawings/_rels/drawing4.xml.rels><?xml version="1.0" encoding="UTF-8"?>
<Relationships xmlns="http://schemas.openxmlformats.org/package/2006/relationships"><Relationship Id="rId1" Type="http://schemas.openxmlformats.org/officeDocument/2006/relationships/image" Target="../media/image4.jpe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0</xdr:colOff>
      <xdr:row>1</xdr:row>
      <xdr:rowOff>0</xdr:rowOff>
    </xdr:from>
    <xdr:to>
      <xdr:col>2</xdr:col>
      <xdr:colOff>2034000</xdr:colOff>
      <xdr:row>5</xdr:row>
      <xdr:rowOff>208440</xdr:rowOff>
    </xdr:to>
    <xdr:pic>
      <xdr:nvPicPr>
        <xdr:cNvPr id="0" name="Imagem 1" descr=""/>
        <xdr:cNvPicPr/>
      </xdr:nvPicPr>
      <xdr:blipFill>
        <a:blip r:embed="rId1"/>
        <a:stretch/>
      </xdr:blipFill>
      <xdr:spPr>
        <a:xfrm>
          <a:off x="0" y="190440"/>
          <a:ext cx="4352040" cy="112284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absolute">
    <xdr:from>
      <xdr:col>3</xdr:col>
      <xdr:colOff>76320</xdr:colOff>
      <xdr:row>18</xdr:row>
      <xdr:rowOff>238320</xdr:rowOff>
    </xdr:from>
    <xdr:to>
      <xdr:col>5</xdr:col>
      <xdr:colOff>1000440</xdr:colOff>
      <xdr:row>20</xdr:row>
      <xdr:rowOff>123840</xdr:rowOff>
    </xdr:to>
    <xdr:pic>
      <xdr:nvPicPr>
        <xdr:cNvPr id="1" name="Picture 1" descr=""/>
        <xdr:cNvPicPr/>
      </xdr:nvPicPr>
      <xdr:blipFill>
        <a:blip r:embed="rId1"/>
        <a:stretch/>
      </xdr:blipFill>
      <xdr:spPr>
        <a:xfrm>
          <a:off x="4340160" y="3667320"/>
          <a:ext cx="2869200" cy="676080"/>
        </a:xfrm>
        <a:prstGeom prst="rect">
          <a:avLst/>
        </a:prstGeom>
        <a:ln>
          <a:noFill/>
        </a:ln>
      </xdr:spPr>
    </xdr:pic>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47520</xdr:colOff>
      <xdr:row>0</xdr:row>
      <xdr:rowOff>47520</xdr:rowOff>
    </xdr:from>
    <xdr:to>
      <xdr:col>1</xdr:col>
      <xdr:colOff>1342440</xdr:colOff>
      <xdr:row>2</xdr:row>
      <xdr:rowOff>199440</xdr:rowOff>
    </xdr:to>
    <xdr:pic>
      <xdr:nvPicPr>
        <xdr:cNvPr id="2" name="Imagem 2" descr=""/>
        <xdr:cNvPicPr/>
      </xdr:nvPicPr>
      <xdr:blipFill>
        <a:blip r:embed="rId1"/>
        <a:stretch/>
      </xdr:blipFill>
      <xdr:spPr>
        <a:xfrm>
          <a:off x="47520" y="47520"/>
          <a:ext cx="2484000" cy="590040"/>
        </a:xfrm>
        <a:prstGeom prst="rect">
          <a:avLst/>
        </a:prstGeom>
        <a:ln>
          <a:noFill/>
        </a:ln>
      </xdr:spPr>
    </xdr:pic>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28440</xdr:colOff>
      <xdr:row>2</xdr:row>
      <xdr:rowOff>133200</xdr:rowOff>
    </xdr:from>
    <xdr:to>
      <xdr:col>2</xdr:col>
      <xdr:colOff>580680</xdr:colOff>
      <xdr:row>4</xdr:row>
      <xdr:rowOff>9720</xdr:rowOff>
    </xdr:to>
    <xdr:pic>
      <xdr:nvPicPr>
        <xdr:cNvPr id="3" name="Imagem 1" descr=""/>
        <xdr:cNvPicPr/>
      </xdr:nvPicPr>
      <xdr:blipFill>
        <a:blip r:embed="rId1"/>
        <a:stretch/>
      </xdr:blipFill>
      <xdr:spPr>
        <a:xfrm>
          <a:off x="28440" y="514080"/>
          <a:ext cx="1776240" cy="952920"/>
        </a:xfrm>
        <a:prstGeom prst="rect">
          <a:avLst/>
        </a:prstGeom>
        <a:ln>
          <a:noFill/>
        </a:ln>
      </xdr:spPr>
    </xdr:pic>
    <xdr:clientData/>
  </xdr:twoCellAnchor>
  <xdr:twoCellAnchor editAs="oneCell">
    <xdr:from>
      <xdr:col>0</xdr:col>
      <xdr:colOff>47520</xdr:colOff>
      <xdr:row>7</xdr:row>
      <xdr:rowOff>0</xdr:rowOff>
    </xdr:from>
    <xdr:to>
      <xdr:col>11</xdr:col>
      <xdr:colOff>523440</xdr:colOff>
      <xdr:row>13</xdr:row>
      <xdr:rowOff>1056960</xdr:rowOff>
    </xdr:to>
    <xdr:sp>
      <xdr:nvSpPr>
        <xdr:cNvPr id="4" name="CustomShape 1"/>
        <xdr:cNvSpPr/>
      </xdr:nvSpPr>
      <xdr:spPr>
        <a:xfrm>
          <a:off x="47520" y="2028600"/>
          <a:ext cx="7209360" cy="2199960"/>
        </a:xfrm>
        <a:prstGeom prst="rect">
          <a:avLst/>
        </a:prstGeom>
        <a:solidFill>
          <a:schemeClr val="lt1"/>
        </a:solidFill>
        <a:ln w="9360">
          <a:noFill/>
        </a:ln>
      </xdr:spPr>
      <xdr:style>
        <a:lnRef idx="0"/>
        <a:fillRef idx="0"/>
        <a:effectRef idx="0"/>
        <a:fontRef idx="minor"/>
      </xdr:style>
      <xdr:txBody>
        <a:bodyPr lIns="90000" rIns="90000" tIns="45000" bIns="45000"/>
        <a:p>
          <a:pPr algn="just">
            <a:lnSpc>
              <a:spcPct val="100000"/>
            </a:lnSpc>
          </a:pPr>
          <a:r>
            <a:rPr b="1" lang="pt-BR" sz="1100" spc="-1" strike="noStrike">
              <a:solidFill>
                <a:srgbClr val="000000"/>
              </a:solidFill>
              <a:uFill>
                <a:solidFill>
                  <a:srgbClr val="ffffff"/>
                </a:solidFill>
              </a:uFill>
              <a:latin typeface="Calibri"/>
            </a:rPr>
            <a:t>01</a:t>
          </a:r>
          <a:r>
            <a:rPr b="0" lang="pt-BR" sz="1100" spc="-1" strike="noStrike">
              <a:solidFill>
                <a:srgbClr val="000000"/>
              </a:solidFill>
              <a:uFill>
                <a:solidFill>
                  <a:srgbClr val="ffffff"/>
                </a:solidFill>
              </a:uFill>
              <a:latin typeface="Calibri"/>
            </a:rPr>
            <a:t>. quadro geral de distribuição será montado em estrutura com base soleira em chapa de aço carbono 2,25mm, Placa de Montagem em chapa de aço carbono 2,25 mm, perfis estruturais verticais perfurados de 50 em 50m, perfis horizontais perfurados de 25 em 25 mm, porta em chapa 1,50mm com dobradiças, abertura ângulo 180º, fecho Yale, perfis perfurados nas portas para montagem de componentes, tampas laterais, traseira e superior em chapa de aço carbono 1,50mm, tampa inferior bipartida, laterais, traseira e superior: removíveis para acesso e ou acoplamento, painéis com 1200 mm de largura com portas duplas bipartidas, pontos de aterramento na estrutura, placa de montagem e porta, olhais para içamento. Barramento fabricado em cobre eletrolítico em barras, normas aplicáveis: ABNT: NBR 6524 e NBR 5111. Disjuntores caixa moldada </a:t>
          </a:r>
          <a:endParaRPr b="0" lang="pt-BR" sz="1100" spc="-1" strike="noStrike">
            <a:solidFill>
              <a:srgbClr val="000000"/>
            </a:solidFill>
            <a:uFill>
              <a:solidFill>
                <a:srgbClr val="ffffff"/>
              </a:solidFill>
            </a:uFill>
            <a:latin typeface="Times New Roman"/>
          </a:endParaRPr>
        </a:p>
        <a:p>
          <a:pPr algn="just">
            <a:lnSpc>
              <a:spcPct val="100000"/>
            </a:lnSpc>
          </a:pPr>
          <a:endParaRPr b="0" lang="pt-BR" sz="1100" spc="-1" strike="noStrike">
            <a:solidFill>
              <a:srgbClr val="000000"/>
            </a:solidFill>
            <a:uFill>
              <a:solidFill>
                <a:srgbClr val="ffffff"/>
              </a:solidFill>
            </a:uFill>
            <a:latin typeface="Times New Roman"/>
          </a:endParaRPr>
        </a:p>
        <a:p>
          <a:pPr algn="just">
            <a:lnSpc>
              <a:spcPct val="100000"/>
            </a:lnSpc>
          </a:pPr>
          <a:r>
            <a:rPr b="1" lang="pt-BR" sz="1100" spc="-1" strike="noStrike">
              <a:solidFill>
                <a:srgbClr val="000000"/>
              </a:solidFill>
              <a:uFill>
                <a:solidFill>
                  <a:srgbClr val="ffffff"/>
                </a:solidFill>
              </a:uFill>
              <a:latin typeface="Calibri"/>
            </a:rPr>
            <a:t>02</a:t>
          </a:r>
          <a:r>
            <a:rPr b="0" lang="pt-BR" sz="1100" spc="-1" strike="noStrike">
              <a:solidFill>
                <a:srgbClr val="000000"/>
              </a:solidFill>
              <a:uFill>
                <a:solidFill>
                  <a:srgbClr val="ffffff"/>
                </a:solidFill>
              </a:uFill>
              <a:latin typeface="Calibri"/>
            </a:rPr>
            <a:t>. Caixa metálica para instalação dos equipamentos de  medição e proteção da entrada do forneciemnto de energia construída em  </a:t>
          </a:r>
          <a:r>
            <a:rPr b="1" lang="pt-BR" sz="1100" spc="-1" strike="noStrike">
              <a:solidFill>
                <a:srgbClr val="000000"/>
              </a:solidFill>
              <a:uFill>
                <a:solidFill>
                  <a:srgbClr val="ffffff"/>
                </a:solidFill>
              </a:uFill>
              <a:latin typeface="Calibri"/>
            </a:rPr>
            <a:t>c</a:t>
          </a:r>
          <a:r>
            <a:rPr b="0" lang="pt-BR" sz="1200" spc="-1" strike="noStrike">
              <a:solidFill>
                <a:srgbClr val="000000"/>
              </a:solidFill>
              <a:uFill>
                <a:solidFill>
                  <a:srgbClr val="ffffff"/>
                </a:solidFill>
              </a:uFill>
              <a:latin typeface="Calibri"/>
            </a:rPr>
            <a:t>hapa de aço galvanizada #18, Fechos com miolo triângulo galvanizado,  Barramentos de cobre eletrolítico e pintura em  Epoxi eletrostática bege texturizada - Padrão Neo energia (COELBA)</a:t>
          </a:r>
          <a:endParaRPr b="0" lang="pt-BR" sz="1200" spc="-1" strike="noStrike">
            <a:solidFill>
              <a:srgbClr val="000000"/>
            </a:solidFill>
            <a:uFill>
              <a:solidFill>
                <a:srgbClr val="ffffff"/>
              </a:solidFill>
            </a:uFill>
            <a:latin typeface="Times New Roman"/>
          </a:endParaRPr>
        </a:p>
        <a:p>
          <a:pPr algn="just">
            <a:lnSpc>
              <a:spcPct val="100000"/>
            </a:lnSpc>
          </a:pPr>
          <a:endParaRPr b="0" lang="pt-BR" sz="1200" spc="-1" strike="noStrike">
            <a:solidFill>
              <a:srgbClr val="000000"/>
            </a:solidFill>
            <a:uFill>
              <a:solidFill>
                <a:srgbClr val="ffffff"/>
              </a:solidFill>
            </a:uFill>
            <a:latin typeface="Times New Roman"/>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drawing" Target="../drawings/drawing2.x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4.xml.rels><?xml version="1.0" encoding="UTF-8"?>
<Relationships xmlns="http://schemas.openxmlformats.org/package/2006/relationships"><Relationship Id="rId1"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2:R99"/>
  <sheetViews>
    <sheetView showFormulas="false" showGridLines="true" showRowColHeaders="true" showZeros="true" rightToLeft="false" tabSelected="false" showOutlineSymbols="true" defaultGridColor="true" view="normal" topLeftCell="A34" colorId="64" zoomScale="60" zoomScaleNormal="60" zoomScalePageLayoutView="100" workbookViewId="0">
      <selection pane="topLeft" activeCell="I94" activeCellId="0" sqref="I94"/>
    </sheetView>
  </sheetViews>
  <sheetFormatPr defaultRowHeight="15" zeroHeight="false" outlineLevelRow="0" outlineLevelCol="0"/>
  <cols>
    <col collapsed="false" customWidth="true" hidden="false" outlineLevel="0" max="1" min="1" style="0" width="8.14"/>
    <col collapsed="false" customWidth="true" hidden="false" outlineLevel="0" max="2" min="2" style="0" width="24.71"/>
    <col collapsed="false" customWidth="true" hidden="false" outlineLevel="0" max="3" min="3" style="0" width="100.42"/>
    <col collapsed="false" customWidth="true" hidden="false" outlineLevel="0" max="4" min="4" style="0" width="8.67"/>
    <col collapsed="false" customWidth="true" hidden="false" outlineLevel="0" max="5" min="5" style="0" width="11.86"/>
    <col collapsed="false" customWidth="true" hidden="false" outlineLevel="0" max="6" min="6" style="0" width="19.14"/>
    <col collapsed="false" customWidth="true" hidden="false" outlineLevel="0" max="7" min="7" style="0" width="11.71"/>
    <col collapsed="false" customWidth="true" hidden="false" outlineLevel="0" max="8" min="8" style="0" width="17.58"/>
    <col collapsed="false" customWidth="true" hidden="false" outlineLevel="0" max="9" min="9" style="0" width="19.99"/>
    <col collapsed="false" customWidth="true" hidden="false" outlineLevel="0" max="10" min="10" style="0" width="18"/>
    <col collapsed="false" customWidth="true" hidden="false" outlineLevel="0" max="11" min="11" style="0" width="22.01"/>
    <col collapsed="false" customWidth="true" hidden="false" outlineLevel="0" max="12" min="12" style="0" width="19.29"/>
    <col collapsed="false" customWidth="true" hidden="false" outlineLevel="0" max="13" min="13" style="0" width="23.15"/>
    <col collapsed="false" customWidth="true" hidden="false" outlineLevel="0" max="14" min="14" style="0" width="16.29"/>
    <col collapsed="false" customWidth="true" hidden="false" outlineLevel="0" max="15" min="15" style="0" width="19.42"/>
    <col collapsed="false" customWidth="true" hidden="false" outlineLevel="0" max="16" min="16" style="0" width="21.86"/>
    <col collapsed="false" customWidth="true" hidden="false" outlineLevel="0" max="17" min="17" style="0" width="8.67"/>
    <col collapsed="false" customWidth="true" hidden="false" outlineLevel="0" max="18" min="18" style="0" width="17.86"/>
    <col collapsed="false" customWidth="true" hidden="false" outlineLevel="0" max="19" min="19" style="0" width="26.14"/>
    <col collapsed="false" customWidth="true" hidden="false" outlineLevel="0" max="1025" min="20" style="0" width="8.67"/>
  </cols>
  <sheetData>
    <row r="2" customFormat="false" ht="18" hidden="false" customHeight="false" outlineLevel="0" collapsed="false">
      <c r="A2" s="1" t="s">
        <v>0</v>
      </c>
      <c r="B2" s="1"/>
      <c r="C2" s="1"/>
      <c r="D2" s="1"/>
      <c r="E2" s="1"/>
      <c r="F2" s="1"/>
      <c r="G2" s="1"/>
      <c r="H2" s="1"/>
      <c r="I2" s="1"/>
      <c r="J2" s="1"/>
      <c r="K2" s="1"/>
    </row>
    <row r="3" customFormat="false" ht="18" hidden="false" customHeight="false" outlineLevel="0" collapsed="false">
      <c r="A3" s="1"/>
      <c r="B3" s="1"/>
      <c r="C3" s="1"/>
      <c r="D3" s="1"/>
      <c r="E3" s="1"/>
      <c r="F3" s="1"/>
      <c r="G3" s="1"/>
      <c r="H3" s="1"/>
      <c r="I3" s="1"/>
      <c r="J3" s="1"/>
      <c r="K3" s="1"/>
    </row>
    <row r="4" customFormat="false" ht="18" hidden="false" customHeight="false" outlineLevel="0" collapsed="false">
      <c r="A4" s="1" t="s">
        <v>1</v>
      </c>
      <c r="B4" s="1"/>
      <c r="C4" s="1"/>
      <c r="D4" s="1"/>
      <c r="E4" s="1"/>
      <c r="F4" s="1"/>
      <c r="G4" s="1"/>
      <c r="H4" s="1"/>
      <c r="I4" s="1"/>
      <c r="J4" s="1"/>
      <c r="K4" s="1"/>
    </row>
    <row r="5" customFormat="false" ht="18" hidden="false" customHeight="false" outlineLevel="0" collapsed="false">
      <c r="A5" s="1"/>
      <c r="B5" s="1"/>
      <c r="C5" s="1"/>
      <c r="D5" s="1"/>
      <c r="E5" s="1"/>
      <c r="F5" s="1"/>
      <c r="G5" s="1"/>
      <c r="H5" s="1"/>
      <c r="I5" s="1"/>
      <c r="J5" s="1"/>
      <c r="K5" s="1"/>
    </row>
    <row r="6" customFormat="false" ht="18" hidden="false" customHeight="false" outlineLevel="0" collapsed="false">
      <c r="A6" s="1"/>
      <c r="B6" s="1"/>
      <c r="C6" s="1"/>
      <c r="D6" s="1"/>
      <c r="E6" s="1"/>
      <c r="F6" s="1"/>
      <c r="G6" s="1"/>
      <c r="H6" s="1"/>
      <c r="I6" s="1"/>
      <c r="J6" s="1"/>
      <c r="K6" s="1"/>
    </row>
    <row r="7" customFormat="false" ht="18" hidden="false" customHeight="false" outlineLevel="0" collapsed="false">
      <c r="A7" s="1"/>
      <c r="B7" s="1"/>
      <c r="C7" s="1"/>
      <c r="D7" s="1"/>
      <c r="E7" s="1"/>
      <c r="F7" s="1"/>
      <c r="G7" s="1"/>
      <c r="H7" s="1"/>
      <c r="I7" s="1"/>
      <c r="J7" s="1"/>
      <c r="K7" s="1"/>
    </row>
    <row r="8" customFormat="false" ht="18.75" hidden="false" customHeight="false" outlineLevel="0" collapsed="false">
      <c r="A8" s="2" t="s">
        <v>2</v>
      </c>
      <c r="B8" s="2"/>
      <c r="C8" s="2"/>
      <c r="D8" s="2"/>
      <c r="E8" s="2"/>
      <c r="F8" s="2"/>
      <c r="G8" s="2"/>
      <c r="H8" s="2"/>
      <c r="I8" s="3"/>
      <c r="J8" s="3"/>
      <c r="K8" s="3"/>
    </row>
    <row r="9" customFormat="false" ht="18.75" hidden="false" customHeight="false" outlineLevel="0" collapsed="false">
      <c r="A9" s="4" t="s">
        <v>3</v>
      </c>
      <c r="B9" s="4"/>
      <c r="C9" s="4"/>
      <c r="D9" s="4"/>
      <c r="E9" s="4"/>
      <c r="F9" s="4"/>
      <c r="G9" s="4"/>
      <c r="H9" s="4"/>
      <c r="I9" s="3"/>
      <c r="J9" s="3"/>
      <c r="K9" s="3"/>
    </row>
    <row r="10" customFormat="false" ht="18.75" hidden="false" customHeight="false" outlineLevel="0" collapsed="false">
      <c r="A10" s="2" t="s">
        <v>4</v>
      </c>
      <c r="B10" s="2"/>
      <c r="C10" s="2"/>
      <c r="D10" s="2"/>
      <c r="E10" s="2"/>
      <c r="F10" s="2"/>
      <c r="G10" s="2"/>
      <c r="H10" s="2"/>
      <c r="I10" s="3"/>
      <c r="J10" s="3"/>
      <c r="K10" s="3"/>
    </row>
    <row r="11" customFormat="false" ht="15.75" hidden="false" customHeight="false" outlineLevel="0" collapsed="false">
      <c r="A11" s="5"/>
      <c r="B11" s="5"/>
      <c r="C11" s="5"/>
      <c r="D11" s="5"/>
      <c r="E11" s="5"/>
      <c r="F11" s="5"/>
      <c r="G11" s="5"/>
      <c r="H11" s="5"/>
    </row>
    <row r="12" customFormat="false" ht="15.75" hidden="false" customHeight="false" outlineLevel="0" collapsed="false">
      <c r="A12" s="5"/>
      <c r="B12" s="5"/>
      <c r="C12" s="5"/>
      <c r="D12" s="5"/>
      <c r="E12" s="5"/>
      <c r="F12" s="5"/>
      <c r="G12" s="5"/>
      <c r="H12" s="5"/>
    </row>
    <row r="13" customFormat="false" ht="15.75" hidden="false" customHeight="false" outlineLevel="0" collapsed="false">
      <c r="A13" s="6"/>
      <c r="B13" s="6"/>
      <c r="C13" s="6"/>
      <c r="D13" s="6"/>
      <c r="E13" s="6"/>
      <c r="F13" s="6"/>
      <c r="G13" s="6"/>
      <c r="H13" s="6"/>
    </row>
    <row r="14" customFormat="false" ht="29.25" hidden="false" customHeight="true" outlineLevel="0" collapsed="false">
      <c r="A14" s="7" t="s">
        <v>5</v>
      </c>
      <c r="B14" s="8" t="s">
        <v>6</v>
      </c>
      <c r="C14" s="9" t="s">
        <v>7</v>
      </c>
      <c r="D14" s="8" t="s">
        <v>8</v>
      </c>
      <c r="E14" s="10" t="s">
        <v>9</v>
      </c>
      <c r="F14" s="11" t="s">
        <v>10</v>
      </c>
      <c r="G14" s="11"/>
      <c r="H14" s="11"/>
      <c r="I14" s="11" t="s">
        <v>11</v>
      </c>
      <c r="J14" s="11"/>
      <c r="K14" s="11"/>
    </row>
    <row r="15" customFormat="false" ht="25.5" hidden="false" customHeight="true" outlineLevel="0" collapsed="false">
      <c r="A15" s="7"/>
      <c r="B15" s="8"/>
      <c r="C15" s="9"/>
      <c r="D15" s="8"/>
      <c r="E15" s="10"/>
      <c r="F15" s="12" t="s">
        <v>12</v>
      </c>
      <c r="G15" s="13" t="s">
        <v>13</v>
      </c>
      <c r="H15" s="14" t="s">
        <v>14</v>
      </c>
      <c r="I15" s="12" t="s">
        <v>12</v>
      </c>
      <c r="J15" s="13" t="s">
        <v>13</v>
      </c>
      <c r="K15" s="14" t="s">
        <v>14</v>
      </c>
    </row>
    <row r="16" customFormat="false" ht="15.75" hidden="false" customHeight="true" outlineLevel="0" collapsed="false">
      <c r="A16" s="15"/>
      <c r="B16" s="16"/>
      <c r="C16" s="16"/>
      <c r="D16" s="16"/>
      <c r="E16" s="16"/>
      <c r="F16" s="17"/>
      <c r="G16" s="16"/>
      <c r="H16" s="18"/>
      <c r="I16" s="17"/>
      <c r="J16" s="16"/>
      <c r="K16" s="18"/>
    </row>
    <row r="17" customFormat="false" ht="21.75" hidden="false" customHeight="true" outlineLevel="0" collapsed="false">
      <c r="A17" s="19" t="s">
        <v>15</v>
      </c>
      <c r="B17" s="20" t="s">
        <v>16</v>
      </c>
      <c r="C17" s="21" t="s">
        <v>17</v>
      </c>
      <c r="D17" s="22"/>
      <c r="E17" s="22"/>
      <c r="F17" s="23"/>
      <c r="G17" s="22"/>
      <c r="H17" s="22"/>
      <c r="I17" s="24" t="n">
        <f aca="false">SUM(I18:I20)</f>
        <v>0.3492</v>
      </c>
      <c r="J17" s="24" t="n">
        <f aca="false">SUM(J18:J20)</f>
        <v>553.6178</v>
      </c>
      <c r="K17" s="24" t="n">
        <f aca="false">SUM(K18:K20)</f>
        <v>4541.1644</v>
      </c>
    </row>
    <row r="18" customFormat="false" ht="31.5" hidden="false" customHeight="true" outlineLevel="0" collapsed="false">
      <c r="A18" s="25" t="s">
        <v>18</v>
      </c>
      <c r="B18" s="25" t="s">
        <v>19</v>
      </c>
      <c r="C18" s="26" t="s">
        <v>20</v>
      </c>
      <c r="D18" s="27" t="s">
        <v>21</v>
      </c>
      <c r="E18" s="28" t="n">
        <v>1.94</v>
      </c>
      <c r="F18" s="29" t="n">
        <v>0.18</v>
      </c>
      <c r="G18" s="30" t="n">
        <v>285.37</v>
      </c>
      <c r="H18" s="31" t="n">
        <v>36.26</v>
      </c>
      <c r="I18" s="29" t="n">
        <f aca="false">F18*E18</f>
        <v>0.3492</v>
      </c>
      <c r="J18" s="30" t="n">
        <f aca="false">G18*E18</f>
        <v>553.6178</v>
      </c>
      <c r="K18" s="31" t="n">
        <f aca="false">H18*E18</f>
        <v>70.3444</v>
      </c>
    </row>
    <row r="19" customFormat="false" ht="48.75" hidden="false" customHeight="true" outlineLevel="0" collapsed="false">
      <c r="A19" s="25" t="s">
        <v>22</v>
      </c>
      <c r="B19" s="32" t="s">
        <v>23</v>
      </c>
      <c r="C19" s="26" t="s">
        <v>24</v>
      </c>
      <c r="D19" s="33" t="s">
        <v>25</v>
      </c>
      <c r="E19" s="28" t="n">
        <v>1</v>
      </c>
      <c r="F19" s="29" t="n">
        <v>0</v>
      </c>
      <c r="G19" s="30" t="n">
        <v>0</v>
      </c>
      <c r="H19" s="31" t="n">
        <f aca="false">Composições!I75</f>
        <v>4256</v>
      </c>
      <c r="I19" s="29" t="n">
        <f aca="false">F19*E19</f>
        <v>0</v>
      </c>
      <c r="J19" s="30" t="n">
        <f aca="false">G19*E19</f>
        <v>0</v>
      </c>
      <c r="K19" s="31" t="n">
        <f aca="false">H19*E19</f>
        <v>4256</v>
      </c>
    </row>
    <row r="20" customFormat="false" ht="41.25" hidden="false" customHeight="true" outlineLevel="0" collapsed="false">
      <c r="A20" s="25" t="s">
        <v>26</v>
      </c>
      <c r="B20" s="32" t="s">
        <v>27</v>
      </c>
      <c r="C20" s="26" t="s">
        <v>28</v>
      </c>
      <c r="D20" s="33" t="s">
        <v>25</v>
      </c>
      <c r="E20" s="28" t="n">
        <v>1</v>
      </c>
      <c r="F20" s="29" t="n">
        <v>0</v>
      </c>
      <c r="G20" s="30" t="n">
        <v>0</v>
      </c>
      <c r="H20" s="31" t="n">
        <v>214.82</v>
      </c>
      <c r="I20" s="29" t="n">
        <v>0</v>
      </c>
      <c r="J20" s="30" t="n">
        <v>0</v>
      </c>
      <c r="K20" s="31" t="n">
        <f aca="false">H20</f>
        <v>214.82</v>
      </c>
    </row>
    <row r="21" customFormat="false" ht="30" hidden="false" customHeight="true" outlineLevel="0" collapsed="false">
      <c r="A21" s="34"/>
      <c r="B21" s="34"/>
      <c r="C21" s="34"/>
      <c r="D21" s="34"/>
      <c r="E21" s="34"/>
      <c r="F21" s="35"/>
      <c r="G21" s="35"/>
      <c r="H21" s="35"/>
      <c r="I21" s="36" t="s">
        <v>29</v>
      </c>
      <c r="J21" s="36"/>
      <c r="K21" s="37" t="n">
        <f aca="false">SUM(I17:K17)</f>
        <v>5095.1314</v>
      </c>
    </row>
    <row r="22" customFormat="false" ht="16.5" hidden="false" customHeight="true" outlineLevel="0" collapsed="false">
      <c r="A22" s="38"/>
      <c r="B22" s="38"/>
      <c r="C22" s="38"/>
      <c r="D22" s="38"/>
      <c r="E22" s="38"/>
      <c r="F22" s="38"/>
      <c r="G22" s="38"/>
      <c r="H22" s="38"/>
      <c r="I22" s="38"/>
      <c r="J22" s="38"/>
      <c r="K22" s="38"/>
    </row>
    <row r="23" customFormat="false" ht="28.5" hidden="false" customHeight="true" outlineLevel="0" collapsed="false">
      <c r="A23" s="39" t="s">
        <v>30</v>
      </c>
      <c r="B23" s="40" t="s">
        <v>31</v>
      </c>
      <c r="C23" s="41" t="s">
        <v>32</v>
      </c>
      <c r="D23" s="42"/>
      <c r="E23" s="42"/>
      <c r="F23" s="43"/>
      <c r="G23" s="43"/>
      <c r="H23" s="43"/>
      <c r="I23" s="44" t="n">
        <f aca="false">SUM(I24:I35)</f>
        <v>15.5847</v>
      </c>
      <c r="J23" s="44" t="n">
        <f aca="false">SUM(J24:J35)</f>
        <v>4134.87901333333</v>
      </c>
      <c r="K23" s="44" t="n">
        <f aca="false">SUM(K24:K35)</f>
        <v>1528.7276</v>
      </c>
    </row>
    <row r="24" customFormat="false" ht="52.5" hidden="false" customHeight="true" outlineLevel="0" collapsed="false">
      <c r="A24" s="45" t="s">
        <v>33</v>
      </c>
      <c r="B24" s="32" t="s">
        <v>34</v>
      </c>
      <c r="C24" s="46" t="s">
        <v>35</v>
      </c>
      <c r="D24" s="27" t="s">
        <v>25</v>
      </c>
      <c r="E24" s="28" t="n">
        <v>1</v>
      </c>
      <c r="F24" s="29" t="n">
        <f aca="false">Composições!H29</f>
        <v>12.1068</v>
      </c>
      <c r="G24" s="30" t="n">
        <f aca="false">Composições!J29</f>
        <v>906.39308</v>
      </c>
      <c r="H24" s="31" t="n">
        <f aca="false">Composições!I29</f>
        <v>614.6166</v>
      </c>
      <c r="I24" s="29" t="n">
        <f aca="false">F24*E24</f>
        <v>12.1068</v>
      </c>
      <c r="J24" s="30" t="n">
        <f aca="false">G24*E24</f>
        <v>906.39308</v>
      </c>
      <c r="K24" s="31" t="n">
        <f aca="false">H24*E24</f>
        <v>614.6166</v>
      </c>
    </row>
    <row r="25" customFormat="false" ht="50.25" hidden="false" customHeight="true" outlineLevel="0" collapsed="false">
      <c r="A25" s="45" t="s">
        <v>36</v>
      </c>
      <c r="B25" s="32" t="s">
        <v>37</v>
      </c>
      <c r="C25" s="46" t="s">
        <v>38</v>
      </c>
      <c r="D25" s="27" t="s">
        <v>25</v>
      </c>
      <c r="E25" s="28" t="n">
        <v>1</v>
      </c>
      <c r="F25" s="47" t="n">
        <f aca="false">Composições!H65</f>
        <v>0</v>
      </c>
      <c r="G25" s="30" t="n">
        <f aca="false">Composições!G61</f>
        <v>1033.33333333333</v>
      </c>
      <c r="H25" s="48" t="n">
        <f aca="false">Composições!I65</f>
        <v>147.32</v>
      </c>
      <c r="I25" s="29" t="n">
        <f aca="false">F25*E25</f>
        <v>0</v>
      </c>
      <c r="J25" s="30" t="n">
        <f aca="false">G25*E25</f>
        <v>1033.33333333333</v>
      </c>
      <c r="K25" s="31" t="n">
        <f aca="false">H25*E25</f>
        <v>147.32</v>
      </c>
    </row>
    <row r="26" customFormat="false" ht="48.75" hidden="false" customHeight="true" outlineLevel="0" collapsed="false">
      <c r="A26" s="45" t="s">
        <v>39</v>
      </c>
      <c r="B26" s="32" t="s">
        <v>40</v>
      </c>
      <c r="C26" s="46" t="s">
        <v>41</v>
      </c>
      <c r="D26" s="27" t="s">
        <v>25</v>
      </c>
      <c r="E26" s="28" t="n">
        <v>1</v>
      </c>
      <c r="F26" s="47" t="n">
        <v>0.82</v>
      </c>
      <c r="G26" s="30" t="n">
        <v>177.49</v>
      </c>
      <c r="H26" s="49" t="n">
        <v>168.85</v>
      </c>
      <c r="I26" s="29" t="n">
        <f aca="false">F26*E26</f>
        <v>0.82</v>
      </c>
      <c r="J26" s="30" t="n">
        <f aca="false">G26*E26</f>
        <v>177.49</v>
      </c>
      <c r="K26" s="31" t="n">
        <f aca="false">H26*E26</f>
        <v>168.85</v>
      </c>
    </row>
    <row r="27" customFormat="false" ht="46.5" hidden="false" customHeight="true" outlineLevel="0" collapsed="false">
      <c r="A27" s="45" t="s">
        <v>42</v>
      </c>
      <c r="B27" s="32" t="s">
        <v>43</v>
      </c>
      <c r="C27" s="46" t="s">
        <v>44</v>
      </c>
      <c r="D27" s="27" t="s">
        <v>45</v>
      </c>
      <c r="E27" s="28" t="n">
        <v>8</v>
      </c>
      <c r="F27" s="47" t="n">
        <v>0</v>
      </c>
      <c r="G27" s="30" t="n">
        <v>21.16</v>
      </c>
      <c r="H27" s="49" t="n">
        <v>5.03</v>
      </c>
      <c r="I27" s="29" t="n">
        <f aca="false">F27*E27</f>
        <v>0</v>
      </c>
      <c r="J27" s="30" t="n">
        <f aca="false">G27*E27</f>
        <v>169.28</v>
      </c>
      <c r="K27" s="31" t="n">
        <f aca="false">H27*E27</f>
        <v>40.24</v>
      </c>
    </row>
    <row r="28" customFormat="false" ht="46.5" hidden="false" customHeight="true" outlineLevel="0" collapsed="false">
      <c r="A28" s="45" t="s">
        <v>46</v>
      </c>
      <c r="B28" s="32" t="s">
        <v>47</v>
      </c>
      <c r="C28" s="46" t="s">
        <v>48</v>
      </c>
      <c r="D28" s="27" t="s">
        <v>45</v>
      </c>
      <c r="E28" s="28" t="n">
        <v>3</v>
      </c>
      <c r="F28" s="47" t="n">
        <v>0.08</v>
      </c>
      <c r="G28" s="30" t="n">
        <v>13.81</v>
      </c>
      <c r="H28" s="49" t="n">
        <v>23.58</v>
      </c>
      <c r="I28" s="29" t="n">
        <f aca="false">F28*E28</f>
        <v>0.24</v>
      </c>
      <c r="J28" s="30" t="n">
        <f aca="false">G28*E28</f>
        <v>41.43</v>
      </c>
      <c r="K28" s="31" t="n">
        <f aca="false">H28*E28</f>
        <v>70.74</v>
      </c>
    </row>
    <row r="29" customFormat="false" ht="45.75" hidden="false" customHeight="true" outlineLevel="0" collapsed="false">
      <c r="A29" s="45" t="s">
        <v>49</v>
      </c>
      <c r="B29" s="32" t="s">
        <v>50</v>
      </c>
      <c r="C29" s="46" t="s">
        <v>51</v>
      </c>
      <c r="D29" s="27" t="s">
        <v>25</v>
      </c>
      <c r="E29" s="28" t="n">
        <v>1</v>
      </c>
      <c r="F29" s="47" t="n">
        <v>0.02</v>
      </c>
      <c r="G29" s="30" t="n">
        <v>818.82</v>
      </c>
      <c r="H29" s="49" t="n">
        <v>11.71</v>
      </c>
      <c r="I29" s="29" t="n">
        <f aca="false">F29*E29</f>
        <v>0.02</v>
      </c>
      <c r="J29" s="30" t="n">
        <f aca="false">G29*E29</f>
        <v>818.82</v>
      </c>
      <c r="K29" s="31" t="n">
        <f aca="false">H29*E29</f>
        <v>11.71</v>
      </c>
    </row>
    <row r="30" customFormat="false" ht="51.75" hidden="false" customHeight="true" outlineLevel="0" collapsed="false">
      <c r="A30" s="45" t="s">
        <v>52</v>
      </c>
      <c r="B30" s="32" t="s">
        <v>53</v>
      </c>
      <c r="C30" s="46" t="s">
        <v>54</v>
      </c>
      <c r="D30" s="27" t="s">
        <v>25</v>
      </c>
      <c r="E30" s="28" t="n">
        <v>4</v>
      </c>
      <c r="F30" s="29" t="n">
        <v>0.02</v>
      </c>
      <c r="G30" s="30" t="n">
        <v>36.17</v>
      </c>
      <c r="H30" s="49" t="n">
        <v>7.44</v>
      </c>
      <c r="I30" s="29" t="n">
        <f aca="false">F30*E30</f>
        <v>0.08</v>
      </c>
      <c r="J30" s="30" t="n">
        <f aca="false">G30*E30</f>
        <v>144.68</v>
      </c>
      <c r="K30" s="31" t="n">
        <f aca="false">H30*E30</f>
        <v>29.76</v>
      </c>
    </row>
    <row r="31" customFormat="false" ht="51.75" hidden="false" customHeight="true" outlineLevel="0" collapsed="false">
      <c r="A31" s="45" t="s">
        <v>55</v>
      </c>
      <c r="B31" s="32" t="s">
        <v>56</v>
      </c>
      <c r="C31" s="46" t="s">
        <v>57</v>
      </c>
      <c r="D31" s="27" t="s">
        <v>21</v>
      </c>
      <c r="E31" s="28" t="n">
        <v>3</v>
      </c>
      <c r="F31" s="29" t="n">
        <v>0.16</v>
      </c>
      <c r="G31" s="30" t="n">
        <v>63.54</v>
      </c>
      <c r="H31" s="49" t="n">
        <v>20</v>
      </c>
      <c r="I31" s="29" t="n">
        <f aca="false">F31*E31</f>
        <v>0.48</v>
      </c>
      <c r="J31" s="30" t="n">
        <f aca="false">G31*E31</f>
        <v>190.62</v>
      </c>
      <c r="K31" s="31" t="n">
        <f aca="false">H31*E31</f>
        <v>60</v>
      </c>
    </row>
    <row r="32" customFormat="false" ht="51.75" hidden="false" customHeight="true" outlineLevel="0" collapsed="false">
      <c r="A32" s="45" t="s">
        <v>58</v>
      </c>
      <c r="B32" s="32" t="s">
        <v>59</v>
      </c>
      <c r="C32" s="46" t="s">
        <v>60</v>
      </c>
      <c r="D32" s="27" t="s">
        <v>25</v>
      </c>
      <c r="E32" s="28" t="n">
        <v>4</v>
      </c>
      <c r="F32" s="29" t="n">
        <v>0.34</v>
      </c>
      <c r="G32" s="30" t="n">
        <v>78.11</v>
      </c>
      <c r="H32" s="49" t="n">
        <v>71.61</v>
      </c>
      <c r="I32" s="29" t="n">
        <f aca="false">F32*E32</f>
        <v>1.36</v>
      </c>
      <c r="J32" s="30" t="n">
        <f aca="false">G32*E32</f>
        <v>312.44</v>
      </c>
      <c r="K32" s="31" t="n">
        <f aca="false">H32*E32</f>
        <v>286.44</v>
      </c>
    </row>
    <row r="33" customFormat="false" ht="51.75" hidden="false" customHeight="true" outlineLevel="0" collapsed="false">
      <c r="A33" s="45" t="s">
        <v>61</v>
      </c>
      <c r="B33" s="32" t="s">
        <v>62</v>
      </c>
      <c r="C33" s="46" t="s">
        <v>63</v>
      </c>
      <c r="D33" s="27" t="s">
        <v>64</v>
      </c>
      <c r="E33" s="28" t="n">
        <v>1.8</v>
      </c>
      <c r="F33" s="29" t="n">
        <v>0.22</v>
      </c>
      <c r="G33" s="30" t="n">
        <v>20.51</v>
      </c>
      <c r="H33" s="31" t="n">
        <v>38.72</v>
      </c>
      <c r="I33" s="29" t="n">
        <f aca="false">F33*E33</f>
        <v>0.396</v>
      </c>
      <c r="J33" s="30" t="n">
        <f aca="false">G33*E33</f>
        <v>36.918</v>
      </c>
      <c r="K33" s="31" t="n">
        <f aca="false">H33*E33</f>
        <v>69.696</v>
      </c>
    </row>
    <row r="34" customFormat="false" ht="51.75" hidden="false" customHeight="true" outlineLevel="0" collapsed="false">
      <c r="A34" s="45" t="s">
        <v>65</v>
      </c>
      <c r="B34" s="32" t="s">
        <v>66</v>
      </c>
      <c r="C34" s="46" t="s">
        <v>67</v>
      </c>
      <c r="D34" s="27" t="s">
        <v>64</v>
      </c>
      <c r="E34" s="28" t="n">
        <v>0.63</v>
      </c>
      <c r="F34" s="29" t="n">
        <v>0.13</v>
      </c>
      <c r="G34" s="30" t="n">
        <v>12.42</v>
      </c>
      <c r="H34" s="31" t="n">
        <v>23.5</v>
      </c>
      <c r="I34" s="29" t="n">
        <f aca="false">F34*E34</f>
        <v>0.0819</v>
      </c>
      <c r="J34" s="30" t="n">
        <f aca="false">G34*E34</f>
        <v>7.8246</v>
      </c>
      <c r="K34" s="31" t="n">
        <f aca="false">H34*E34</f>
        <v>14.805</v>
      </c>
    </row>
    <row r="35" customFormat="false" ht="51.75" hidden="false" customHeight="true" outlineLevel="0" collapsed="false">
      <c r="A35" s="45" t="s">
        <v>68</v>
      </c>
      <c r="B35" s="32" t="s">
        <v>69</v>
      </c>
      <c r="C35" s="50" t="s">
        <v>70</v>
      </c>
      <c r="D35" s="27" t="s">
        <v>45</v>
      </c>
      <c r="E35" s="28" t="n">
        <v>15</v>
      </c>
      <c r="F35" s="29" t="n">
        <v>0</v>
      </c>
      <c r="G35" s="30" t="n">
        <v>19.71</v>
      </c>
      <c r="H35" s="49" t="n">
        <v>0.97</v>
      </c>
      <c r="I35" s="29" t="n">
        <f aca="false">F35*E35</f>
        <v>0</v>
      </c>
      <c r="J35" s="30" t="n">
        <f aca="false">G35*E35</f>
        <v>295.65</v>
      </c>
      <c r="K35" s="31" t="n">
        <f aca="false">H35*E35</f>
        <v>14.55</v>
      </c>
    </row>
    <row r="36" customFormat="false" ht="30" hidden="false" customHeight="true" outlineLevel="0" collapsed="false">
      <c r="A36" s="34"/>
      <c r="B36" s="34"/>
      <c r="C36" s="34"/>
      <c r="D36" s="34"/>
      <c r="E36" s="34"/>
      <c r="F36" s="35"/>
      <c r="G36" s="35"/>
      <c r="H36" s="35"/>
      <c r="I36" s="36" t="s">
        <v>71</v>
      </c>
      <c r="J36" s="36"/>
      <c r="K36" s="37" t="n">
        <f aca="false">SUM(I23:K23)</f>
        <v>5679.19131333333</v>
      </c>
    </row>
    <row r="37" customFormat="false" ht="16.5" hidden="false" customHeight="true" outlineLevel="0" collapsed="false">
      <c r="A37" s="38"/>
      <c r="B37" s="38"/>
      <c r="C37" s="38"/>
      <c r="D37" s="38"/>
      <c r="E37" s="38"/>
      <c r="F37" s="38"/>
      <c r="G37" s="38"/>
      <c r="H37" s="38"/>
      <c r="I37" s="38"/>
      <c r="J37" s="38"/>
      <c r="K37" s="38"/>
    </row>
    <row r="38" customFormat="false" ht="42.75" hidden="false" customHeight="true" outlineLevel="0" collapsed="false">
      <c r="A38" s="39" t="s">
        <v>72</v>
      </c>
      <c r="B38" s="40" t="s">
        <v>73</v>
      </c>
      <c r="C38" s="41" t="s">
        <v>74</v>
      </c>
      <c r="D38" s="42"/>
      <c r="E38" s="42"/>
      <c r="F38" s="43"/>
      <c r="G38" s="43"/>
      <c r="H38" s="43"/>
      <c r="I38" s="44" t="n">
        <f aca="false">SUM(I39:I77)</f>
        <v>47.1031</v>
      </c>
      <c r="J38" s="44" t="n">
        <f aca="false">SUM(J39:J77)</f>
        <v>8185.7278</v>
      </c>
      <c r="K38" s="44" t="n">
        <f aca="false">SUM(K39:K77)</f>
        <v>4967.3293</v>
      </c>
    </row>
    <row r="39" customFormat="false" ht="44.25" hidden="false" customHeight="true" outlineLevel="0" collapsed="false">
      <c r="A39" s="45" t="s">
        <v>75</v>
      </c>
      <c r="B39" s="32" t="s">
        <v>76</v>
      </c>
      <c r="C39" s="46" t="s">
        <v>77</v>
      </c>
      <c r="D39" s="27" t="s">
        <v>64</v>
      </c>
      <c r="E39" s="28" t="n">
        <v>3.1</v>
      </c>
      <c r="F39" s="29" t="n">
        <v>0.13</v>
      </c>
      <c r="G39" s="30" t="n">
        <v>13.13</v>
      </c>
      <c r="H39" s="31" t="n">
        <v>26.58</v>
      </c>
      <c r="I39" s="29" t="n">
        <f aca="false">F39*E39</f>
        <v>0.403</v>
      </c>
      <c r="J39" s="30" t="n">
        <f aca="false">G39*E39</f>
        <v>40.703</v>
      </c>
      <c r="K39" s="31" t="n">
        <f aca="false">H39*E39</f>
        <v>82.398</v>
      </c>
    </row>
    <row r="40" customFormat="false" ht="42" hidden="false" customHeight="true" outlineLevel="0" collapsed="false">
      <c r="A40" s="45" t="s">
        <v>78</v>
      </c>
      <c r="B40" s="32" t="s">
        <v>79</v>
      </c>
      <c r="C40" s="46" t="s">
        <v>80</v>
      </c>
      <c r="D40" s="27" t="s">
        <v>64</v>
      </c>
      <c r="E40" s="28" t="n">
        <v>3.1</v>
      </c>
      <c r="F40" s="29" t="n">
        <v>0.41</v>
      </c>
      <c r="G40" s="30" t="n">
        <v>2.06</v>
      </c>
      <c r="H40" s="31" t="n">
        <v>9.24</v>
      </c>
      <c r="I40" s="29" t="n">
        <f aca="false">F40*E40</f>
        <v>1.271</v>
      </c>
      <c r="J40" s="30" t="n">
        <f aca="false">G40*E40</f>
        <v>6.386</v>
      </c>
      <c r="K40" s="31" t="n">
        <f aca="false">H40*E40</f>
        <v>28.644</v>
      </c>
    </row>
    <row r="41" customFormat="false" ht="42" hidden="false" customHeight="true" outlineLevel="0" collapsed="false">
      <c r="A41" s="45" t="s">
        <v>61</v>
      </c>
      <c r="B41" s="32" t="s">
        <v>62</v>
      </c>
      <c r="C41" s="46" t="s">
        <v>63</v>
      </c>
      <c r="D41" s="27" t="s">
        <v>64</v>
      </c>
      <c r="E41" s="28" t="n">
        <v>0.78</v>
      </c>
      <c r="F41" s="29" t="n">
        <v>0.22</v>
      </c>
      <c r="G41" s="30" t="n">
        <v>20.51</v>
      </c>
      <c r="H41" s="31" t="n">
        <v>38.72</v>
      </c>
      <c r="I41" s="29" t="n">
        <f aca="false">F41*E41</f>
        <v>0.1716</v>
      </c>
      <c r="J41" s="30" t="n">
        <f aca="false">G41*E41</f>
        <v>15.9978</v>
      </c>
      <c r="K41" s="31" t="n">
        <f aca="false">H41*E41</f>
        <v>30.2016</v>
      </c>
    </row>
    <row r="42" customFormat="false" ht="42" hidden="false" customHeight="true" outlineLevel="0" collapsed="false">
      <c r="A42" s="45" t="s">
        <v>65</v>
      </c>
      <c r="B42" s="32" t="s">
        <v>66</v>
      </c>
      <c r="C42" s="46" t="s">
        <v>67</v>
      </c>
      <c r="D42" s="27" t="s">
        <v>64</v>
      </c>
      <c r="E42" s="28" t="n">
        <v>0.28</v>
      </c>
      <c r="F42" s="29" t="n">
        <v>0.13</v>
      </c>
      <c r="G42" s="30" t="n">
        <v>12.42</v>
      </c>
      <c r="H42" s="31" t="n">
        <v>23.5</v>
      </c>
      <c r="I42" s="29" t="n">
        <f aca="false">F42*E42</f>
        <v>0.0364</v>
      </c>
      <c r="J42" s="30" t="n">
        <f aca="false">G42*E42</f>
        <v>3.4776</v>
      </c>
      <c r="K42" s="31" t="n">
        <f aca="false">H42*E42</f>
        <v>6.58</v>
      </c>
    </row>
    <row r="43" customFormat="false" ht="61.5" hidden="false" customHeight="true" outlineLevel="0" collapsed="false">
      <c r="A43" s="45" t="s">
        <v>81</v>
      </c>
      <c r="B43" s="32" t="s">
        <v>82</v>
      </c>
      <c r="C43" s="46" t="s">
        <v>83</v>
      </c>
      <c r="D43" s="27" t="s">
        <v>64</v>
      </c>
      <c r="E43" s="28" t="n">
        <v>0.28</v>
      </c>
      <c r="F43" s="29" t="n">
        <v>0.66</v>
      </c>
      <c r="G43" s="30" t="n">
        <v>220.49</v>
      </c>
      <c r="H43" s="31" t="n">
        <v>42.15</v>
      </c>
      <c r="I43" s="29" t="n">
        <f aca="false">F43*E43</f>
        <v>0.1848</v>
      </c>
      <c r="J43" s="30" t="n">
        <f aca="false">G43*E43</f>
        <v>61.7372</v>
      </c>
      <c r="K43" s="31" t="n">
        <f aca="false">H43*E43</f>
        <v>11.802</v>
      </c>
    </row>
    <row r="44" customFormat="false" ht="61.5" hidden="false" customHeight="true" outlineLevel="0" collapsed="false">
      <c r="A44" s="45" t="s">
        <v>84</v>
      </c>
      <c r="B44" s="32" t="s">
        <v>85</v>
      </c>
      <c r="C44" s="46" t="s">
        <v>86</v>
      </c>
      <c r="D44" s="27" t="s">
        <v>45</v>
      </c>
      <c r="E44" s="28" t="n">
        <v>9.27</v>
      </c>
      <c r="F44" s="29" t="n">
        <v>0.19</v>
      </c>
      <c r="G44" s="30" t="n">
        <v>19.91</v>
      </c>
      <c r="H44" s="31" t="n">
        <v>25.9</v>
      </c>
      <c r="I44" s="29" t="n">
        <f aca="false">F44*E44</f>
        <v>1.7613</v>
      </c>
      <c r="J44" s="30" t="n">
        <f aca="false">G44*E44</f>
        <v>184.5657</v>
      </c>
      <c r="K44" s="31" t="n">
        <f aca="false">H44*E44</f>
        <v>240.093</v>
      </c>
    </row>
    <row r="45" customFormat="false" ht="51" hidden="false" customHeight="true" outlineLevel="0" collapsed="false">
      <c r="A45" s="45" t="s">
        <v>87</v>
      </c>
      <c r="B45" s="32" t="s">
        <v>88</v>
      </c>
      <c r="C45" s="46" t="s">
        <v>89</v>
      </c>
      <c r="D45" s="27" t="s">
        <v>90</v>
      </c>
      <c r="E45" s="28" t="n">
        <v>16.8</v>
      </c>
      <c r="F45" s="29" t="n">
        <v>0</v>
      </c>
      <c r="G45" s="30" t="n">
        <v>5.29</v>
      </c>
      <c r="H45" s="31" t="n">
        <v>2.01</v>
      </c>
      <c r="I45" s="29" t="n">
        <f aca="false">F45*E45</f>
        <v>0</v>
      </c>
      <c r="J45" s="30" t="n">
        <f aca="false">G45*E45</f>
        <v>88.872</v>
      </c>
      <c r="K45" s="31" t="n">
        <f aca="false">H45*E45</f>
        <v>33.768</v>
      </c>
    </row>
    <row r="46" customFormat="false" ht="33" hidden="false" customHeight="true" outlineLevel="0" collapsed="false">
      <c r="A46" s="45" t="s">
        <v>91</v>
      </c>
      <c r="B46" s="32" t="s">
        <v>92</v>
      </c>
      <c r="C46" s="46" t="s">
        <v>93</v>
      </c>
      <c r="D46" s="27" t="s">
        <v>21</v>
      </c>
      <c r="E46" s="28" t="n">
        <v>4.55</v>
      </c>
      <c r="F46" s="29" t="n">
        <v>0.1</v>
      </c>
      <c r="G46" s="30" t="n">
        <v>74.48</v>
      </c>
      <c r="H46" s="31" t="n">
        <v>9.96</v>
      </c>
      <c r="I46" s="29" t="n">
        <f aca="false">F46*E46</f>
        <v>0.455</v>
      </c>
      <c r="J46" s="30" t="n">
        <f aca="false">G46*E46</f>
        <v>338.884</v>
      </c>
      <c r="K46" s="31" t="n">
        <f aca="false">H46*E46</f>
        <v>45.318</v>
      </c>
    </row>
    <row r="47" customFormat="false" ht="58.5" hidden="false" customHeight="true" outlineLevel="0" collapsed="false">
      <c r="A47" s="45" t="s">
        <v>94</v>
      </c>
      <c r="B47" s="32" t="s">
        <v>95</v>
      </c>
      <c r="C47" s="46" t="s">
        <v>96</v>
      </c>
      <c r="D47" s="27" t="s">
        <v>90</v>
      </c>
      <c r="E47" s="28" t="n">
        <v>3.22</v>
      </c>
      <c r="F47" s="29" t="n">
        <v>0</v>
      </c>
      <c r="G47" s="30" t="n">
        <v>6.25</v>
      </c>
      <c r="H47" s="31" t="n">
        <v>5.64</v>
      </c>
      <c r="I47" s="29" t="n">
        <f aca="false">F47*E47</f>
        <v>0</v>
      </c>
      <c r="J47" s="30" t="n">
        <f aca="false">G47*E47</f>
        <v>20.125</v>
      </c>
      <c r="K47" s="31" t="n">
        <f aca="false">H47*E47</f>
        <v>18.1608</v>
      </c>
    </row>
    <row r="48" customFormat="false" ht="43.5" hidden="false" customHeight="true" outlineLevel="0" collapsed="false">
      <c r="A48" s="45" t="s">
        <v>97</v>
      </c>
      <c r="B48" s="32" t="s">
        <v>98</v>
      </c>
      <c r="C48" s="46" t="s">
        <v>99</v>
      </c>
      <c r="D48" s="27" t="s">
        <v>64</v>
      </c>
      <c r="E48" s="28" t="n">
        <v>1.12</v>
      </c>
      <c r="F48" s="29" t="n">
        <v>1.2</v>
      </c>
      <c r="G48" s="30" t="n">
        <v>292.81</v>
      </c>
      <c r="H48" s="31" t="n">
        <v>39.71</v>
      </c>
      <c r="I48" s="29" t="n">
        <f aca="false">F48*E48</f>
        <v>1.344</v>
      </c>
      <c r="J48" s="30" t="n">
        <f aca="false">G48*E48</f>
        <v>327.9472</v>
      </c>
      <c r="K48" s="31" t="n">
        <f aca="false">H48*E48</f>
        <v>44.4752</v>
      </c>
    </row>
    <row r="49" customFormat="false" ht="37.5" hidden="false" customHeight="true" outlineLevel="0" collapsed="false">
      <c r="A49" s="45" t="s">
        <v>100</v>
      </c>
      <c r="B49" s="32" t="s">
        <v>101</v>
      </c>
      <c r="C49" s="46" t="s">
        <v>102</v>
      </c>
      <c r="D49" s="27" t="s">
        <v>90</v>
      </c>
      <c r="E49" s="28" t="n">
        <v>3.15</v>
      </c>
      <c r="F49" s="29" t="n">
        <v>0</v>
      </c>
      <c r="G49" s="30" t="n">
        <v>4.48</v>
      </c>
      <c r="H49" s="31" t="n">
        <v>1.48</v>
      </c>
      <c r="I49" s="29" t="n">
        <f aca="false">F49*E49</f>
        <v>0</v>
      </c>
      <c r="J49" s="30" t="n">
        <f aca="false">G49*E49</f>
        <v>14.112</v>
      </c>
      <c r="K49" s="31" t="n">
        <f aca="false">H49*E49</f>
        <v>4.662</v>
      </c>
    </row>
    <row r="50" customFormat="false" ht="37.5" hidden="false" customHeight="true" outlineLevel="0" collapsed="false">
      <c r="A50" s="45" t="s">
        <v>103</v>
      </c>
      <c r="B50" s="32" t="s">
        <v>104</v>
      </c>
      <c r="C50" s="46" t="s">
        <v>105</v>
      </c>
      <c r="D50" s="27" t="s">
        <v>64</v>
      </c>
      <c r="E50" s="28" t="n">
        <v>0.27</v>
      </c>
      <c r="F50" s="29" t="n">
        <v>1.82</v>
      </c>
      <c r="G50" s="30" t="n">
        <v>423.96</v>
      </c>
      <c r="H50" s="31" t="n">
        <v>230.38</v>
      </c>
      <c r="I50" s="29" t="n">
        <f aca="false">F50*E50</f>
        <v>0.4914</v>
      </c>
      <c r="J50" s="30" t="n">
        <f aca="false">G50*E50</f>
        <v>114.4692</v>
      </c>
      <c r="K50" s="31" t="n">
        <f aca="false">H50*E50</f>
        <v>62.2026</v>
      </c>
    </row>
    <row r="51" customFormat="false" ht="37.5" hidden="false" customHeight="true" outlineLevel="0" collapsed="false">
      <c r="A51" s="45" t="s">
        <v>106</v>
      </c>
      <c r="B51" s="32" t="s">
        <v>107</v>
      </c>
      <c r="C51" s="46" t="s">
        <v>108</v>
      </c>
      <c r="D51" s="27" t="s">
        <v>64</v>
      </c>
      <c r="E51" s="28" t="n">
        <v>0.15</v>
      </c>
      <c r="F51" s="29" t="n">
        <v>1.47</v>
      </c>
      <c r="G51" s="30" t="n">
        <v>394.04</v>
      </c>
      <c r="H51" s="31" t="n">
        <v>151.41</v>
      </c>
      <c r="I51" s="29" t="n">
        <f aca="false">F51*E51</f>
        <v>0.2205</v>
      </c>
      <c r="J51" s="30" t="n">
        <f aca="false">G51*E51</f>
        <v>59.106</v>
      </c>
      <c r="K51" s="31" t="n">
        <f aca="false">H51*E51</f>
        <v>22.7115</v>
      </c>
    </row>
    <row r="52" customFormat="false" ht="37.5" hidden="false" customHeight="true" outlineLevel="0" collapsed="false">
      <c r="A52" s="45" t="s">
        <v>109</v>
      </c>
      <c r="B52" s="32" t="s">
        <v>110</v>
      </c>
      <c r="C52" s="46" t="s">
        <v>111</v>
      </c>
      <c r="D52" s="27" t="s">
        <v>64</v>
      </c>
      <c r="E52" s="28" t="n">
        <v>0.15</v>
      </c>
      <c r="F52" s="29" t="n">
        <v>1.73</v>
      </c>
      <c r="G52" s="30" t="n">
        <v>416.31</v>
      </c>
      <c r="H52" s="31" t="n">
        <v>210.18</v>
      </c>
      <c r="I52" s="29" t="n">
        <f aca="false">F52*E52</f>
        <v>0.2595</v>
      </c>
      <c r="J52" s="30" t="n">
        <f aca="false">G52*E52</f>
        <v>62.4465</v>
      </c>
      <c r="K52" s="31" t="n">
        <f aca="false">H52*E52</f>
        <v>31.527</v>
      </c>
    </row>
    <row r="53" customFormat="false" ht="57" hidden="false" customHeight="true" outlineLevel="0" collapsed="false">
      <c r="A53" s="45" t="s">
        <v>112</v>
      </c>
      <c r="B53" s="32" t="s">
        <v>113</v>
      </c>
      <c r="C53" s="46" t="s">
        <v>114</v>
      </c>
      <c r="D53" s="27" t="s">
        <v>21</v>
      </c>
      <c r="E53" s="28" t="n">
        <v>19.75</v>
      </c>
      <c r="F53" s="29" t="n">
        <v>0.09</v>
      </c>
      <c r="G53" s="30" t="n">
        <v>36.1</v>
      </c>
      <c r="H53" s="31" t="n">
        <v>24.1</v>
      </c>
      <c r="I53" s="29" t="n">
        <f aca="false">F53*E53</f>
        <v>1.7775</v>
      </c>
      <c r="J53" s="30" t="n">
        <f aca="false">G53*E53</f>
        <v>712.975</v>
      </c>
      <c r="K53" s="31" t="n">
        <f aca="false">H53*E53</f>
        <v>475.975</v>
      </c>
    </row>
    <row r="54" customFormat="false" ht="37.5" hidden="false" customHeight="true" outlineLevel="0" collapsed="false">
      <c r="A54" s="45" t="s">
        <v>115</v>
      </c>
      <c r="B54" s="32" t="s">
        <v>116</v>
      </c>
      <c r="C54" s="46" t="s">
        <v>117</v>
      </c>
      <c r="D54" s="27" t="s">
        <v>90</v>
      </c>
      <c r="E54" s="28" t="n">
        <v>10.35</v>
      </c>
      <c r="F54" s="29" t="n">
        <v>0</v>
      </c>
      <c r="G54" s="30" t="n">
        <v>6.36</v>
      </c>
      <c r="H54" s="31" t="n">
        <v>5.28</v>
      </c>
      <c r="I54" s="29" t="n">
        <f aca="false">F54*E54</f>
        <v>0</v>
      </c>
      <c r="J54" s="30" t="n">
        <f aca="false">G54*E54</f>
        <v>65.826</v>
      </c>
      <c r="K54" s="31" t="n">
        <f aca="false">H54*E54</f>
        <v>54.648</v>
      </c>
    </row>
    <row r="55" customFormat="false" ht="55.5" hidden="false" customHeight="true" outlineLevel="0" collapsed="false">
      <c r="A55" s="45" t="s">
        <v>118</v>
      </c>
      <c r="B55" s="32" t="s">
        <v>119</v>
      </c>
      <c r="C55" s="46" t="s">
        <v>120</v>
      </c>
      <c r="D55" s="27" t="s">
        <v>21</v>
      </c>
      <c r="E55" s="28" t="n">
        <v>6.5</v>
      </c>
      <c r="F55" s="29" t="n">
        <v>0</v>
      </c>
      <c r="G55" s="51" t="n">
        <v>89</v>
      </c>
      <c r="H55" s="31" t="n">
        <v>27.8</v>
      </c>
      <c r="I55" s="29" t="n">
        <f aca="false">F55*E55</f>
        <v>0</v>
      </c>
      <c r="J55" s="30" t="n">
        <f aca="false">G55*E55</f>
        <v>578.5</v>
      </c>
      <c r="K55" s="31" t="n">
        <f aca="false">H55*E55</f>
        <v>180.7</v>
      </c>
    </row>
    <row r="56" customFormat="false" ht="54.75" hidden="false" customHeight="true" outlineLevel="0" collapsed="false">
      <c r="A56" s="45" t="s">
        <v>121</v>
      </c>
      <c r="B56" s="32" t="s">
        <v>122</v>
      </c>
      <c r="C56" s="46" t="s">
        <v>123</v>
      </c>
      <c r="D56" s="27" t="s">
        <v>64</v>
      </c>
      <c r="E56" s="28" t="n">
        <v>0.78</v>
      </c>
      <c r="F56" s="29" t="n">
        <v>0.13</v>
      </c>
      <c r="G56" s="30" t="n">
        <v>327.57</v>
      </c>
      <c r="H56" s="31" t="n">
        <v>18</v>
      </c>
      <c r="I56" s="29" t="n">
        <f aca="false">F56*E56</f>
        <v>0.1014</v>
      </c>
      <c r="J56" s="30" t="n">
        <f aca="false">G56*E56</f>
        <v>255.5046</v>
      </c>
      <c r="K56" s="31" t="n">
        <f aca="false">H56*E56</f>
        <v>14.04</v>
      </c>
    </row>
    <row r="57" customFormat="false" ht="37.5" hidden="false" customHeight="true" outlineLevel="0" collapsed="false">
      <c r="A57" s="45" t="s">
        <v>124</v>
      </c>
      <c r="B57" s="32" t="s">
        <v>125</v>
      </c>
      <c r="C57" s="46" t="s">
        <v>126</v>
      </c>
      <c r="D57" s="27" t="s">
        <v>21</v>
      </c>
      <c r="E57" s="28" t="n">
        <v>0.82</v>
      </c>
      <c r="F57" s="29" t="n">
        <v>0.01</v>
      </c>
      <c r="G57" s="30" t="n">
        <v>4.9</v>
      </c>
      <c r="H57" s="31" t="n">
        <v>3.95</v>
      </c>
      <c r="I57" s="29" t="n">
        <f aca="false">F57*E57</f>
        <v>0.0082</v>
      </c>
      <c r="J57" s="30" t="n">
        <f aca="false">G57*E57</f>
        <v>4.018</v>
      </c>
      <c r="K57" s="31" t="n">
        <f aca="false">H57*E57</f>
        <v>3.239</v>
      </c>
    </row>
    <row r="58" customFormat="false" ht="37.5" hidden="false" customHeight="true" outlineLevel="0" collapsed="false">
      <c r="A58" s="45" t="s">
        <v>127</v>
      </c>
      <c r="B58" s="32" t="s">
        <v>128</v>
      </c>
      <c r="C58" s="46" t="s">
        <v>129</v>
      </c>
      <c r="D58" s="27" t="s">
        <v>21</v>
      </c>
      <c r="E58" s="28" t="n">
        <v>7.78</v>
      </c>
      <c r="F58" s="29" t="n">
        <v>0.03</v>
      </c>
      <c r="G58" s="30" t="n">
        <v>61.95</v>
      </c>
      <c r="H58" s="31" t="n">
        <v>15.52</v>
      </c>
      <c r="I58" s="29" t="n">
        <f aca="false">F58*E58</f>
        <v>0.2334</v>
      </c>
      <c r="J58" s="30" t="n">
        <f aca="false">G58*E58</f>
        <v>481.971</v>
      </c>
      <c r="K58" s="31" t="n">
        <f aca="false">H58*E58</f>
        <v>120.7456</v>
      </c>
    </row>
    <row r="59" customFormat="false" ht="37.5" hidden="false" customHeight="true" outlineLevel="0" collapsed="false">
      <c r="A59" s="45" t="s">
        <v>130</v>
      </c>
      <c r="B59" s="32" t="s">
        <v>131</v>
      </c>
      <c r="C59" s="46" t="s">
        <v>132</v>
      </c>
      <c r="D59" s="27" t="s">
        <v>21</v>
      </c>
      <c r="E59" s="28" t="n">
        <v>37.5</v>
      </c>
      <c r="F59" s="29" t="n">
        <v>0.12</v>
      </c>
      <c r="G59" s="30" t="n">
        <v>15.64</v>
      </c>
      <c r="H59" s="31" t="n">
        <v>27.61</v>
      </c>
      <c r="I59" s="29" t="n">
        <f aca="false">F59*E59</f>
        <v>4.5</v>
      </c>
      <c r="J59" s="30" t="n">
        <f aca="false">G59*E59</f>
        <v>586.5</v>
      </c>
      <c r="K59" s="31" t="n">
        <f aca="false">H59*E59</f>
        <v>1035.375</v>
      </c>
    </row>
    <row r="60" customFormat="false" ht="37.5" hidden="false" customHeight="true" outlineLevel="0" collapsed="false">
      <c r="A60" s="45" t="s">
        <v>133</v>
      </c>
      <c r="B60" s="32" t="s">
        <v>56</v>
      </c>
      <c r="C60" s="46" t="s">
        <v>57</v>
      </c>
      <c r="D60" s="27" t="s">
        <v>21</v>
      </c>
      <c r="E60" s="28" t="n">
        <v>4.5</v>
      </c>
      <c r="F60" s="29" t="n">
        <v>0.16</v>
      </c>
      <c r="G60" s="30" t="n">
        <v>63.54</v>
      </c>
      <c r="H60" s="49" t="n">
        <v>20</v>
      </c>
      <c r="I60" s="29" t="n">
        <f aca="false">F60*E60</f>
        <v>0.72</v>
      </c>
      <c r="J60" s="30" t="n">
        <f aca="false">G60*E60</f>
        <v>285.93</v>
      </c>
      <c r="K60" s="31" t="n">
        <f aca="false">H60*E60</f>
        <v>90</v>
      </c>
    </row>
    <row r="61" customFormat="false" ht="55.5" hidden="false" customHeight="true" outlineLevel="0" collapsed="false">
      <c r="A61" s="45" t="s">
        <v>134</v>
      </c>
      <c r="B61" s="32" t="s">
        <v>135</v>
      </c>
      <c r="C61" s="46" t="s">
        <v>136</v>
      </c>
      <c r="D61" s="27" t="s">
        <v>21</v>
      </c>
      <c r="E61" s="28" t="n">
        <v>39.5</v>
      </c>
      <c r="F61" s="29" t="n">
        <v>0</v>
      </c>
      <c r="G61" s="30" t="n">
        <v>2.71</v>
      </c>
      <c r="H61" s="48" t="n">
        <v>4.51</v>
      </c>
      <c r="I61" s="29" t="n">
        <f aca="false">F61*E61</f>
        <v>0</v>
      </c>
      <c r="J61" s="30" t="n">
        <f aca="false">G61*E61</f>
        <v>107.045</v>
      </c>
      <c r="K61" s="31" t="n">
        <f aca="false">H61*E61</f>
        <v>178.145</v>
      </c>
    </row>
    <row r="62" customFormat="false" ht="64.5" hidden="false" customHeight="true" outlineLevel="0" collapsed="false">
      <c r="A62" s="45" t="s">
        <v>137</v>
      </c>
      <c r="B62" s="32" t="s">
        <v>138</v>
      </c>
      <c r="C62" s="46" t="s">
        <v>139</v>
      </c>
      <c r="D62" s="27" t="s">
        <v>21</v>
      </c>
      <c r="E62" s="28" t="n">
        <v>39.5</v>
      </c>
      <c r="F62" s="29" t="n">
        <v>0.75</v>
      </c>
      <c r="G62" s="30" t="n">
        <v>40.5</v>
      </c>
      <c r="H62" s="48" t="n">
        <v>18.73</v>
      </c>
      <c r="I62" s="29" t="n">
        <f aca="false">F62*E62</f>
        <v>29.625</v>
      </c>
      <c r="J62" s="30" t="n">
        <f aca="false">G62*E62</f>
        <v>1599.75</v>
      </c>
      <c r="K62" s="31" t="n">
        <f aca="false">H62*E62</f>
        <v>739.835</v>
      </c>
    </row>
    <row r="63" customFormat="false" ht="48" hidden="false" customHeight="true" outlineLevel="0" collapsed="false">
      <c r="A63" s="45" t="s">
        <v>140</v>
      </c>
      <c r="B63" s="32" t="s">
        <v>141</v>
      </c>
      <c r="C63" s="46" t="s">
        <v>142</v>
      </c>
      <c r="D63" s="27" t="s">
        <v>21</v>
      </c>
      <c r="E63" s="28" t="n">
        <v>39.5</v>
      </c>
      <c r="F63" s="29" t="n">
        <v>0.01</v>
      </c>
      <c r="G63" s="30" t="n">
        <v>5.04</v>
      </c>
      <c r="H63" s="31" t="n">
        <v>5.59</v>
      </c>
      <c r="I63" s="29" t="n">
        <f aca="false">F63*E63</f>
        <v>0.395</v>
      </c>
      <c r="J63" s="30" t="n">
        <f aca="false">G63*E63</f>
        <v>199.08</v>
      </c>
      <c r="K63" s="31" t="n">
        <f aca="false">H63*E63</f>
        <v>220.805</v>
      </c>
    </row>
    <row r="64" customFormat="false" ht="48" hidden="false" customHeight="true" outlineLevel="0" collapsed="false">
      <c r="A64" s="45" t="s">
        <v>143</v>
      </c>
      <c r="B64" s="32" t="s">
        <v>144</v>
      </c>
      <c r="C64" s="46" t="s">
        <v>145</v>
      </c>
      <c r="D64" s="27" t="s">
        <v>21</v>
      </c>
      <c r="E64" s="28" t="n">
        <v>56</v>
      </c>
      <c r="F64" s="29" t="n">
        <v>0</v>
      </c>
      <c r="G64" s="30" t="n">
        <v>1.29</v>
      </c>
      <c r="H64" s="31" t="n">
        <v>0.79</v>
      </c>
      <c r="I64" s="29" t="n">
        <f aca="false">F64*E64</f>
        <v>0</v>
      </c>
      <c r="J64" s="30" t="n">
        <f aca="false">G64*E64</f>
        <v>72.24</v>
      </c>
      <c r="K64" s="31" t="n">
        <f aca="false">H64*E64</f>
        <v>44.24</v>
      </c>
    </row>
    <row r="65" customFormat="false" ht="48" hidden="false" customHeight="true" outlineLevel="0" collapsed="false">
      <c r="A65" s="45" t="s">
        <v>146</v>
      </c>
      <c r="B65" s="32" t="s">
        <v>147</v>
      </c>
      <c r="C65" s="46" t="s">
        <v>148</v>
      </c>
      <c r="D65" s="27" t="s">
        <v>21</v>
      </c>
      <c r="E65" s="28" t="n">
        <v>56</v>
      </c>
      <c r="F65" s="29" t="n">
        <v>0</v>
      </c>
      <c r="G65" s="30" t="n">
        <v>5.1</v>
      </c>
      <c r="H65" s="31" t="n">
        <v>2.65</v>
      </c>
      <c r="I65" s="29" t="n">
        <f aca="false">F65*E65</f>
        <v>0</v>
      </c>
      <c r="J65" s="30" t="n">
        <f aca="false">G65*E65</f>
        <v>285.6</v>
      </c>
      <c r="K65" s="31" t="n">
        <f aca="false">H65*E65</f>
        <v>148.4</v>
      </c>
    </row>
    <row r="66" customFormat="false" ht="48" hidden="false" customHeight="true" outlineLevel="0" collapsed="false">
      <c r="A66" s="45" t="s">
        <v>149</v>
      </c>
      <c r="B66" s="32" t="s">
        <v>150</v>
      </c>
      <c r="C66" s="46" t="s">
        <v>151</v>
      </c>
      <c r="D66" s="27" t="s">
        <v>21</v>
      </c>
      <c r="E66" s="28" t="n">
        <v>2.16</v>
      </c>
      <c r="F66" s="29" t="n">
        <v>0</v>
      </c>
      <c r="G66" s="30" t="n">
        <v>11.07</v>
      </c>
      <c r="H66" s="31" t="n">
        <v>4.57</v>
      </c>
      <c r="I66" s="29" t="n">
        <f aca="false">F66*E66</f>
        <v>0</v>
      </c>
      <c r="J66" s="30" t="n">
        <f aca="false">G66*E66</f>
        <v>23.9112</v>
      </c>
      <c r="K66" s="31" t="n">
        <f aca="false">H66*E66</f>
        <v>9.8712</v>
      </c>
    </row>
    <row r="67" customFormat="false" ht="48" hidden="false" customHeight="true" outlineLevel="0" collapsed="false">
      <c r="A67" s="45" t="s">
        <v>152</v>
      </c>
      <c r="B67" s="32" t="s">
        <v>153</v>
      </c>
      <c r="C67" s="46" t="s">
        <v>154</v>
      </c>
      <c r="D67" s="27" t="s">
        <v>21</v>
      </c>
      <c r="E67" s="28" t="n">
        <v>3.75</v>
      </c>
      <c r="F67" s="29" t="n">
        <v>0.03</v>
      </c>
      <c r="G67" s="30" t="n">
        <v>7.1</v>
      </c>
      <c r="H67" s="31" t="n">
        <v>11.07</v>
      </c>
      <c r="I67" s="29" t="n">
        <f aca="false">F67*E67</f>
        <v>0.1125</v>
      </c>
      <c r="J67" s="30" t="n">
        <f aca="false">G67*E67</f>
        <v>26.625</v>
      </c>
      <c r="K67" s="31" t="n">
        <f aca="false">H67*E67</f>
        <v>41.5125</v>
      </c>
    </row>
    <row r="68" customFormat="false" ht="42.75" hidden="false" customHeight="true" outlineLevel="0" collapsed="false">
      <c r="A68" s="45" t="s">
        <v>155</v>
      </c>
      <c r="B68" s="32" t="s">
        <v>156</v>
      </c>
      <c r="C68" s="46" t="s">
        <v>157</v>
      </c>
      <c r="D68" s="27" t="s">
        <v>21</v>
      </c>
      <c r="E68" s="28" t="n">
        <v>11.25</v>
      </c>
      <c r="F68" s="29" t="n">
        <v>0</v>
      </c>
      <c r="G68" s="30" t="n">
        <v>1.36</v>
      </c>
      <c r="H68" s="31" t="n">
        <v>1.05</v>
      </c>
      <c r="I68" s="29" t="n">
        <f aca="false">F68*E68</f>
        <v>0</v>
      </c>
      <c r="J68" s="30" t="n">
        <f aca="false">G68*E68</f>
        <v>15.3</v>
      </c>
      <c r="K68" s="31" t="n">
        <f aca="false">H68*E68</f>
        <v>11.8125</v>
      </c>
    </row>
    <row r="69" customFormat="false" ht="42.75" hidden="false" customHeight="true" outlineLevel="0" collapsed="false">
      <c r="A69" s="45" t="s">
        <v>158</v>
      </c>
      <c r="B69" s="32" t="s">
        <v>159</v>
      </c>
      <c r="C69" s="46" t="s">
        <v>160</v>
      </c>
      <c r="D69" s="27" t="s">
        <v>21</v>
      </c>
      <c r="E69" s="28" t="n">
        <v>11.25</v>
      </c>
      <c r="F69" s="29" t="n">
        <v>0</v>
      </c>
      <c r="G69" s="30" t="n">
        <v>5.38</v>
      </c>
      <c r="H69" s="31" t="n">
        <v>3.45</v>
      </c>
      <c r="I69" s="29" t="n">
        <f aca="false">F69*E69</f>
        <v>0</v>
      </c>
      <c r="J69" s="30" t="n">
        <f aca="false">G69*E69</f>
        <v>60.525</v>
      </c>
      <c r="K69" s="31" t="n">
        <f aca="false">H69*E69</f>
        <v>38.8125</v>
      </c>
    </row>
    <row r="70" customFormat="false" ht="42.75" hidden="false" customHeight="true" outlineLevel="0" collapsed="false">
      <c r="A70" s="45" t="s">
        <v>161</v>
      </c>
      <c r="B70" s="32" t="s">
        <v>162</v>
      </c>
      <c r="C70" s="46" t="s">
        <v>163</v>
      </c>
      <c r="D70" s="27" t="s">
        <v>25</v>
      </c>
      <c r="E70" s="28" t="n">
        <v>1</v>
      </c>
      <c r="F70" s="29" t="n">
        <v>0.24</v>
      </c>
      <c r="G70" s="30" t="n">
        <v>321.6</v>
      </c>
      <c r="H70" s="31" t="n">
        <v>41.5</v>
      </c>
      <c r="I70" s="29" t="n">
        <f aca="false">F70*E70</f>
        <v>0.24</v>
      </c>
      <c r="J70" s="30" t="n">
        <f aca="false">G70*E70</f>
        <v>321.6</v>
      </c>
      <c r="K70" s="31" t="n">
        <f aca="false">H70*E70</f>
        <v>41.5</v>
      </c>
    </row>
    <row r="71" customFormat="false" ht="42.75" hidden="false" customHeight="true" outlineLevel="0" collapsed="false">
      <c r="A71" s="45" t="s">
        <v>164</v>
      </c>
      <c r="B71" s="32" t="s">
        <v>165</v>
      </c>
      <c r="C71" s="46" t="s">
        <v>166</v>
      </c>
      <c r="D71" s="27" t="s">
        <v>25</v>
      </c>
      <c r="E71" s="28" t="n">
        <v>1</v>
      </c>
      <c r="F71" s="29" t="n">
        <f aca="false">Composições!H54</f>
        <v>0</v>
      </c>
      <c r="G71" s="30" t="n">
        <f aca="false">Composições!J54</f>
        <v>148.9902</v>
      </c>
      <c r="H71" s="31" t="n">
        <f aca="false">Composições!I54</f>
        <v>134.2627</v>
      </c>
      <c r="I71" s="29" t="n">
        <f aca="false">F71*E71</f>
        <v>0</v>
      </c>
      <c r="J71" s="30" t="n">
        <f aca="false">G71*E71</f>
        <v>148.9902</v>
      </c>
      <c r="K71" s="31" t="n">
        <f aca="false">H71*E71</f>
        <v>134.2627</v>
      </c>
    </row>
    <row r="72" customFormat="false" ht="38.25" hidden="false" customHeight="true" outlineLevel="0" collapsed="false">
      <c r="A72" s="45" t="s">
        <v>167</v>
      </c>
      <c r="B72" s="32" t="s">
        <v>168</v>
      </c>
      <c r="C72" s="46" t="s">
        <v>169</v>
      </c>
      <c r="D72" s="27" t="s">
        <v>21</v>
      </c>
      <c r="E72" s="28" t="n">
        <v>0.58</v>
      </c>
      <c r="F72" s="29" t="n">
        <v>0.02</v>
      </c>
      <c r="G72" s="30" t="n">
        <v>122.22</v>
      </c>
      <c r="H72" s="31" t="n">
        <v>10.77</v>
      </c>
      <c r="I72" s="29" t="n">
        <f aca="false">F72*E72</f>
        <v>0.0116</v>
      </c>
      <c r="J72" s="30" t="n">
        <f aca="false">G72*E72</f>
        <v>70.8876</v>
      </c>
      <c r="K72" s="31" t="n">
        <f aca="false">H72*E72</f>
        <v>6.2466</v>
      </c>
    </row>
    <row r="73" customFormat="false" ht="48" hidden="false" customHeight="true" outlineLevel="0" collapsed="false">
      <c r="A73" s="45" t="s">
        <v>170</v>
      </c>
      <c r="B73" s="32" t="s">
        <v>40</v>
      </c>
      <c r="C73" s="46" t="s">
        <v>41</v>
      </c>
      <c r="D73" s="27" t="s">
        <v>25</v>
      </c>
      <c r="E73" s="28" t="n">
        <v>1</v>
      </c>
      <c r="F73" s="47" t="n">
        <v>0.82</v>
      </c>
      <c r="G73" s="30" t="n">
        <v>177.49</v>
      </c>
      <c r="H73" s="49" t="n">
        <v>168.85</v>
      </c>
      <c r="I73" s="29" t="n">
        <f aca="false">F73*E73</f>
        <v>0.82</v>
      </c>
      <c r="J73" s="30" t="n">
        <f aca="false">G73*E73</f>
        <v>177.49</v>
      </c>
      <c r="K73" s="31" t="n">
        <f aca="false">H73*E73</f>
        <v>168.85</v>
      </c>
    </row>
    <row r="74" customFormat="false" ht="48" hidden="false" customHeight="true" outlineLevel="0" collapsed="false">
      <c r="A74" s="45" t="s">
        <v>171</v>
      </c>
      <c r="B74" s="32" t="s">
        <v>172</v>
      </c>
      <c r="C74" s="46" t="s">
        <v>173</v>
      </c>
      <c r="D74" s="27" t="s">
        <v>25</v>
      </c>
      <c r="E74" s="28" t="n">
        <v>2</v>
      </c>
      <c r="F74" s="29" t="n">
        <v>0.96</v>
      </c>
      <c r="G74" s="30" t="n">
        <v>212.99</v>
      </c>
      <c r="H74" s="31" t="n">
        <v>198.76</v>
      </c>
      <c r="I74" s="29" t="n">
        <f aca="false">F74*E74</f>
        <v>1.92</v>
      </c>
      <c r="J74" s="30" t="n">
        <f aca="false">G74*E74</f>
        <v>425.98</v>
      </c>
      <c r="K74" s="31" t="n">
        <f aca="false">H74*E74</f>
        <v>397.52</v>
      </c>
    </row>
    <row r="75" customFormat="false" ht="48" hidden="false" customHeight="true" outlineLevel="0" collapsed="false">
      <c r="A75" s="45" t="s">
        <v>174</v>
      </c>
      <c r="B75" s="32" t="s">
        <v>43</v>
      </c>
      <c r="C75" s="46" t="s">
        <v>44</v>
      </c>
      <c r="D75" s="27" t="s">
        <v>45</v>
      </c>
      <c r="E75" s="28" t="n">
        <v>12</v>
      </c>
      <c r="F75" s="47" t="n">
        <v>0</v>
      </c>
      <c r="G75" s="30" t="n">
        <v>21.16</v>
      </c>
      <c r="H75" s="49" t="n">
        <v>5.03</v>
      </c>
      <c r="I75" s="29" t="n">
        <f aca="false">F75*E75</f>
        <v>0</v>
      </c>
      <c r="J75" s="30" t="n">
        <f aca="false">G75*E75</f>
        <v>253.92</v>
      </c>
      <c r="K75" s="31" t="n">
        <f aca="false">H75*E75</f>
        <v>60.36</v>
      </c>
    </row>
    <row r="76" customFormat="false" ht="48" hidden="false" customHeight="true" outlineLevel="0" collapsed="false">
      <c r="A76" s="45" t="s">
        <v>175</v>
      </c>
      <c r="B76" s="32" t="s">
        <v>176</v>
      </c>
      <c r="C76" s="46" t="s">
        <v>177</v>
      </c>
      <c r="D76" s="27" t="s">
        <v>25</v>
      </c>
      <c r="E76" s="28" t="n">
        <v>1</v>
      </c>
      <c r="F76" s="47" t="n">
        <v>0</v>
      </c>
      <c r="G76" s="30" t="n">
        <v>11.8</v>
      </c>
      <c r="H76" s="48" t="n">
        <v>3.66</v>
      </c>
      <c r="I76" s="29" t="n">
        <f aca="false">F76*E76</f>
        <v>0</v>
      </c>
      <c r="J76" s="30" t="n">
        <f aca="false">G76*E76</f>
        <v>11.8</v>
      </c>
      <c r="K76" s="31" t="n">
        <f aca="false">H76*E76</f>
        <v>3.66</v>
      </c>
    </row>
    <row r="77" customFormat="false" ht="54.75" hidden="false" customHeight="true" outlineLevel="0" collapsed="false">
      <c r="A77" s="45" t="s">
        <v>178</v>
      </c>
      <c r="B77" s="32" t="s">
        <v>179</v>
      </c>
      <c r="C77" s="46" t="s">
        <v>180</v>
      </c>
      <c r="D77" s="27" t="s">
        <v>25</v>
      </c>
      <c r="E77" s="28" t="n">
        <v>1</v>
      </c>
      <c r="F77" s="29" t="n">
        <v>0.04</v>
      </c>
      <c r="G77" s="30" t="n">
        <v>74.93</v>
      </c>
      <c r="H77" s="31" t="n">
        <v>84.23</v>
      </c>
      <c r="I77" s="29" t="n">
        <f aca="false">F77*E77</f>
        <v>0.04</v>
      </c>
      <c r="J77" s="30" t="n">
        <f aca="false">G77*E77</f>
        <v>74.93</v>
      </c>
      <c r="K77" s="31" t="n">
        <f aca="false">H77*E77</f>
        <v>84.23</v>
      </c>
    </row>
    <row r="78" customFormat="false" ht="24" hidden="false" customHeight="true" outlineLevel="0" collapsed="false">
      <c r="A78" s="34"/>
      <c r="B78" s="34"/>
      <c r="C78" s="34"/>
      <c r="D78" s="34"/>
      <c r="E78" s="34"/>
      <c r="F78" s="35"/>
      <c r="G78" s="35"/>
      <c r="H78" s="35"/>
      <c r="I78" s="52" t="s">
        <v>181</v>
      </c>
      <c r="J78" s="52"/>
      <c r="K78" s="53" t="n">
        <f aca="false">SUM(I38:K38)</f>
        <v>13200.1602</v>
      </c>
    </row>
    <row r="79" customFormat="false" ht="14.25" hidden="false" customHeight="true" outlineLevel="0" collapsed="false">
      <c r="A79" s="38"/>
      <c r="B79" s="38"/>
      <c r="C79" s="38"/>
      <c r="D79" s="38"/>
      <c r="E79" s="38"/>
      <c r="F79" s="38"/>
      <c r="G79" s="38"/>
      <c r="H79" s="38"/>
      <c r="I79" s="38"/>
      <c r="J79" s="38"/>
      <c r="K79" s="38"/>
    </row>
    <row r="80" customFormat="false" ht="39" hidden="false" customHeight="true" outlineLevel="0" collapsed="false">
      <c r="A80" s="39" t="s">
        <v>182</v>
      </c>
      <c r="B80" s="40" t="s">
        <v>183</v>
      </c>
      <c r="C80" s="41" t="s">
        <v>184</v>
      </c>
      <c r="D80" s="42"/>
      <c r="E80" s="42"/>
      <c r="F80" s="43"/>
      <c r="G80" s="43"/>
      <c r="H80" s="43"/>
      <c r="I80" s="44" t="n">
        <f aca="false">SUM(I81)</f>
        <v>0</v>
      </c>
      <c r="J80" s="44" t="n">
        <f aca="false">SUM(J81)</f>
        <v>9287.33333333333</v>
      </c>
      <c r="K80" s="44" t="n">
        <f aca="false">SUM(K81)</f>
        <v>341.64</v>
      </c>
    </row>
    <row r="81" customFormat="false" ht="33.75" hidden="false" customHeight="true" outlineLevel="0" collapsed="false">
      <c r="A81" s="45" t="s">
        <v>185</v>
      </c>
      <c r="B81" s="32" t="s">
        <v>186</v>
      </c>
      <c r="C81" s="46" t="s">
        <v>184</v>
      </c>
      <c r="D81" s="27" t="s">
        <v>25</v>
      </c>
      <c r="E81" s="28" t="n">
        <v>1</v>
      </c>
      <c r="F81" s="29" t="n">
        <f aca="false">Composições!H40</f>
        <v>0</v>
      </c>
      <c r="G81" s="30" t="n">
        <f aca="false">Composições!J40</f>
        <v>9287.33333333333</v>
      </c>
      <c r="H81" s="31" t="n">
        <f aca="false">Composições!I40</f>
        <v>341.64</v>
      </c>
      <c r="I81" s="29" t="n">
        <f aca="false">Composições!H40</f>
        <v>0</v>
      </c>
      <c r="J81" s="30" t="n">
        <f aca="false">Composições!J40</f>
        <v>9287.33333333333</v>
      </c>
      <c r="K81" s="31" t="n">
        <f aca="false">Composições!I40</f>
        <v>341.64</v>
      </c>
    </row>
    <row r="82" customFormat="false" ht="24" hidden="false" customHeight="true" outlineLevel="0" collapsed="false">
      <c r="A82" s="34"/>
      <c r="B82" s="34"/>
      <c r="C82" s="34"/>
      <c r="D82" s="34"/>
      <c r="E82" s="34"/>
      <c r="F82" s="35"/>
      <c r="G82" s="35"/>
      <c r="H82" s="35"/>
      <c r="I82" s="52" t="s">
        <v>187</v>
      </c>
      <c r="J82" s="52"/>
      <c r="K82" s="53" t="n">
        <f aca="false">SUM(I81:K81)</f>
        <v>9628.97333333333</v>
      </c>
    </row>
    <row r="83" customFormat="false" ht="16.5" hidden="false" customHeight="true" outlineLevel="0" collapsed="false">
      <c r="A83" s="38"/>
      <c r="B83" s="38"/>
      <c r="C83" s="38"/>
      <c r="D83" s="38"/>
      <c r="E83" s="38"/>
      <c r="F83" s="38"/>
      <c r="G83" s="38"/>
      <c r="H83" s="38"/>
      <c r="I83" s="38"/>
      <c r="J83" s="38"/>
      <c r="K83" s="38"/>
    </row>
    <row r="84" customFormat="false" ht="24" hidden="false" customHeight="true" outlineLevel="0" collapsed="false">
      <c r="A84" s="39" t="s">
        <v>188</v>
      </c>
      <c r="B84" s="40" t="s">
        <v>189</v>
      </c>
      <c r="C84" s="41" t="s">
        <v>190</v>
      </c>
      <c r="D84" s="42"/>
      <c r="E84" s="42"/>
      <c r="F84" s="43"/>
      <c r="G84" s="43"/>
      <c r="H84" s="43"/>
      <c r="I84" s="44" t="n">
        <f aca="false">SUM(I85)</f>
        <v>0</v>
      </c>
      <c r="J84" s="44" t="n">
        <f aca="false">SUM(J85)</f>
        <v>168</v>
      </c>
      <c r="K84" s="44" t="n">
        <f aca="false">SUM(K85)</f>
        <v>288</v>
      </c>
    </row>
    <row r="85" customFormat="false" ht="36.75" hidden="false" customHeight="true" outlineLevel="0" collapsed="false">
      <c r="A85" s="45" t="s">
        <v>191</v>
      </c>
      <c r="B85" s="32" t="s">
        <v>192</v>
      </c>
      <c r="C85" s="46" t="s">
        <v>190</v>
      </c>
      <c r="D85" s="27" t="s">
        <v>193</v>
      </c>
      <c r="E85" s="28" t="n">
        <v>200</v>
      </c>
      <c r="F85" s="29" t="n">
        <v>0</v>
      </c>
      <c r="G85" s="30" t="n">
        <v>0.84</v>
      </c>
      <c r="H85" s="31" t="n">
        <v>1.44</v>
      </c>
      <c r="I85" s="29" t="n">
        <f aca="false">F85*E85</f>
        <v>0</v>
      </c>
      <c r="J85" s="30" t="n">
        <f aca="false">G85*E85</f>
        <v>168</v>
      </c>
      <c r="K85" s="31" t="n">
        <f aca="false">H85*E85</f>
        <v>288</v>
      </c>
    </row>
    <row r="86" customFormat="false" ht="24" hidden="false" customHeight="true" outlineLevel="0" collapsed="false">
      <c r="A86" s="34"/>
      <c r="B86" s="34"/>
      <c r="C86" s="34"/>
      <c r="D86" s="34"/>
      <c r="E86" s="34"/>
      <c r="F86" s="35"/>
      <c r="G86" s="35"/>
      <c r="H86" s="35"/>
      <c r="I86" s="52" t="s">
        <v>187</v>
      </c>
      <c r="J86" s="52"/>
      <c r="K86" s="53" t="n">
        <f aca="false">SUM(I85:K85)</f>
        <v>456</v>
      </c>
    </row>
    <row r="87" customFormat="false" ht="24" hidden="false" customHeight="true" outlineLevel="0" collapsed="false">
      <c r="A87" s="54"/>
      <c r="B87" s="55"/>
      <c r="C87" s="56"/>
      <c r="D87" s="57"/>
      <c r="E87" s="58"/>
      <c r="F87" s="58"/>
      <c r="G87" s="58"/>
      <c r="H87" s="58"/>
      <c r="I87" s="58"/>
      <c r="J87" s="58"/>
      <c r="K87" s="58"/>
    </row>
    <row r="88" customFormat="false" ht="20.25" hidden="false" customHeight="true" outlineLevel="0" collapsed="false">
      <c r="A88" s="59"/>
      <c r="B88" s="60"/>
      <c r="C88" s="61"/>
      <c r="D88" s="62"/>
      <c r="E88" s="63"/>
      <c r="F88" s="63"/>
      <c r="G88" s="64"/>
      <c r="H88" s="65"/>
      <c r="I88" s="66" t="s">
        <v>194</v>
      </c>
      <c r="J88" s="66"/>
      <c r="K88" s="66"/>
    </row>
    <row r="89" customFormat="false" ht="18.75" hidden="false" customHeight="true" outlineLevel="0" collapsed="false">
      <c r="A89" s="59"/>
      <c r="B89" s="60"/>
      <c r="C89" s="61"/>
      <c r="D89" s="62"/>
      <c r="E89" s="63"/>
      <c r="F89" s="63"/>
      <c r="G89" s="64"/>
      <c r="H89" s="64"/>
      <c r="I89" s="67" t="s">
        <v>12</v>
      </c>
      <c r="J89" s="68" t="s">
        <v>195</v>
      </c>
      <c r="K89" s="69" t="s">
        <v>196</v>
      </c>
    </row>
    <row r="90" customFormat="false" ht="29.25" hidden="false" customHeight="true" outlineLevel="0" collapsed="false">
      <c r="A90" s="60"/>
      <c r="B90" s="60"/>
      <c r="C90" s="60"/>
      <c r="D90" s="60"/>
      <c r="E90" s="60"/>
      <c r="F90" s="3"/>
      <c r="G90" s="64"/>
      <c r="H90" s="70"/>
      <c r="I90" s="71" t="n">
        <f aca="false">I17+I23+I38+I80+I84</f>
        <v>63.037</v>
      </c>
      <c r="J90" s="72" t="n">
        <f aca="false">J17+J23+J38+J80+J84</f>
        <v>22329.5579466667</v>
      </c>
      <c r="K90" s="73" t="n">
        <f aca="false">K17+K23+K38+K80+K84</f>
        <v>11666.8613</v>
      </c>
    </row>
    <row r="91" customFormat="false" ht="19.5" hidden="false" customHeight="true" outlineLevel="0" collapsed="false">
      <c r="A91" s="60"/>
      <c r="B91" s="60"/>
      <c r="C91" s="74"/>
      <c r="D91" s="60"/>
      <c r="E91" s="60"/>
      <c r="F91" s="60"/>
      <c r="G91" s="70"/>
      <c r="H91" s="70"/>
      <c r="I91" s="70"/>
      <c r="J91" s="70"/>
      <c r="K91" s="70"/>
    </row>
    <row r="92" customFormat="false" ht="30.75" hidden="false" customHeight="true" outlineLevel="0" collapsed="false">
      <c r="A92" s="60"/>
      <c r="B92" s="60"/>
      <c r="C92" s="60"/>
      <c r="D92" s="60"/>
      <c r="E92" s="60"/>
      <c r="F92" s="60"/>
      <c r="G92" s="66" t="s">
        <v>197</v>
      </c>
      <c r="H92" s="66"/>
      <c r="I92" s="66"/>
      <c r="J92" s="66"/>
      <c r="K92" s="66"/>
    </row>
    <row r="93" customFormat="false" ht="37.5" hidden="false" customHeight="true" outlineLevel="0" collapsed="false">
      <c r="A93" s="60"/>
      <c r="B93" s="60"/>
      <c r="C93" s="60"/>
      <c r="D93" s="60"/>
      <c r="E93" s="60"/>
      <c r="F93" s="60"/>
      <c r="G93" s="75" t="s">
        <v>198</v>
      </c>
      <c r="H93" s="75"/>
      <c r="I93" s="76" t="s">
        <v>199</v>
      </c>
      <c r="J93" s="76"/>
      <c r="K93" s="77" t="s">
        <v>200</v>
      </c>
    </row>
    <row r="94" customFormat="false" ht="35.25" hidden="false" customHeight="true" outlineLevel="0" collapsed="false">
      <c r="A94" s="60"/>
      <c r="B94" s="60"/>
      <c r="C94" s="60"/>
      <c r="D94" s="60"/>
      <c r="E94" s="60"/>
      <c r="F94" s="3"/>
      <c r="G94" s="78" t="n">
        <v>0.1339</v>
      </c>
      <c r="H94" s="78"/>
      <c r="I94" s="79" t="n">
        <v>0.1515</v>
      </c>
      <c r="J94" s="79"/>
      <c r="K94" s="80" t="n">
        <v>0.2504</v>
      </c>
    </row>
    <row r="95" customFormat="false" ht="30" hidden="false" customHeight="true" outlineLevel="0" collapsed="false">
      <c r="A95" s="60"/>
      <c r="B95" s="60"/>
      <c r="C95" s="81"/>
      <c r="D95" s="60"/>
      <c r="E95" s="60"/>
      <c r="F95" s="3"/>
      <c r="G95" s="82" t="n">
        <f aca="false">(I90*G94)+I90</f>
        <v>71.4776543</v>
      </c>
      <c r="H95" s="82"/>
      <c r="I95" s="83" t="n">
        <f aca="false">(J90*I94)+J90</f>
        <v>25712.4859755867</v>
      </c>
      <c r="J95" s="83"/>
      <c r="K95" s="84" t="n">
        <f aca="false">(K90*K94)+K90</f>
        <v>14588.24336952</v>
      </c>
      <c r="R95" s="85"/>
    </row>
    <row r="96" customFormat="false" ht="15.75" hidden="false" customHeight="true" outlineLevel="0" collapsed="false">
      <c r="A96" s="60"/>
      <c r="B96" s="60"/>
      <c r="C96" s="60"/>
      <c r="D96" s="60"/>
      <c r="E96" s="60"/>
      <c r="F96" s="3"/>
      <c r="G96" s="86" t="s">
        <v>201</v>
      </c>
      <c r="H96" s="86"/>
      <c r="I96" s="86"/>
      <c r="J96" s="86"/>
      <c r="K96" s="86"/>
      <c r="R96" s="87"/>
    </row>
    <row r="97" customFormat="false" ht="15.75" hidden="false" customHeight="true" outlineLevel="0" collapsed="false">
      <c r="A97" s="3"/>
      <c r="B97" s="3"/>
      <c r="C97" s="3"/>
      <c r="D97" s="3"/>
      <c r="E97" s="3"/>
      <c r="F97" s="3"/>
      <c r="G97" s="88" t="n">
        <f aca="false">SUM(G95:K95)</f>
        <v>40372.2069994067</v>
      </c>
      <c r="H97" s="88"/>
      <c r="I97" s="88"/>
      <c r="J97" s="88"/>
      <c r="K97" s="88"/>
      <c r="M97" s="85"/>
    </row>
    <row r="98" customFormat="false" ht="15.75" hidden="false" customHeight="true" outlineLevel="0" collapsed="false">
      <c r="A98" s="3"/>
      <c r="B98" s="3"/>
      <c r="C98" s="3"/>
      <c r="D98" s="3"/>
      <c r="E98" s="3"/>
      <c r="F98" s="3"/>
      <c r="G98" s="88"/>
      <c r="H98" s="88"/>
      <c r="I98" s="88"/>
      <c r="J98" s="88"/>
      <c r="K98" s="88"/>
    </row>
    <row r="99" customFormat="false" ht="16.5" hidden="false" customHeight="true" outlineLevel="0" collapsed="false">
      <c r="A99" s="3"/>
      <c r="B99" s="3"/>
      <c r="C99" s="3"/>
      <c r="D99" s="3"/>
      <c r="E99" s="3"/>
      <c r="F99" s="3"/>
      <c r="G99" s="88"/>
      <c r="H99" s="88"/>
      <c r="I99" s="88"/>
      <c r="J99" s="88"/>
      <c r="K99" s="88"/>
    </row>
  </sheetData>
  <mergeCells count="49">
    <mergeCell ref="A2:K2"/>
    <mergeCell ref="A4:K4"/>
    <mergeCell ref="A8:H8"/>
    <mergeCell ref="A10:H10"/>
    <mergeCell ref="A13:H13"/>
    <mergeCell ref="A14:A15"/>
    <mergeCell ref="B14:B15"/>
    <mergeCell ref="C14:C15"/>
    <mergeCell ref="D14:D15"/>
    <mergeCell ref="E14:E15"/>
    <mergeCell ref="F14:H14"/>
    <mergeCell ref="I14:K14"/>
    <mergeCell ref="A21:E21"/>
    <mergeCell ref="F21:H21"/>
    <mergeCell ref="I21:J21"/>
    <mergeCell ref="A22:K22"/>
    <mergeCell ref="D23:E23"/>
    <mergeCell ref="F23:H23"/>
    <mergeCell ref="A36:E36"/>
    <mergeCell ref="F36:H36"/>
    <mergeCell ref="I36:J36"/>
    <mergeCell ref="A37:K37"/>
    <mergeCell ref="D38:E38"/>
    <mergeCell ref="F38:H38"/>
    <mergeCell ref="A78:E78"/>
    <mergeCell ref="F78:H78"/>
    <mergeCell ref="I78:J78"/>
    <mergeCell ref="A79:K79"/>
    <mergeCell ref="D80:E80"/>
    <mergeCell ref="F80:H80"/>
    <mergeCell ref="A82:E82"/>
    <mergeCell ref="F82:H82"/>
    <mergeCell ref="I82:J82"/>
    <mergeCell ref="A83:K83"/>
    <mergeCell ref="D84:E84"/>
    <mergeCell ref="F84:H84"/>
    <mergeCell ref="A86:E86"/>
    <mergeCell ref="F86:H86"/>
    <mergeCell ref="I86:J86"/>
    <mergeCell ref="I88:K88"/>
    <mergeCell ref="G92:K92"/>
    <mergeCell ref="G93:H93"/>
    <mergeCell ref="I93:J93"/>
    <mergeCell ref="G94:H94"/>
    <mergeCell ref="I94:J94"/>
    <mergeCell ref="G95:H95"/>
    <mergeCell ref="I95:J95"/>
    <mergeCell ref="G96:K96"/>
    <mergeCell ref="G97:K99"/>
  </mergeCells>
  <printOptions headings="false" gridLines="false" gridLinesSet="true" horizontalCentered="true" verticalCentered="false"/>
  <pageMargins left="0" right="0" top="0" bottom="0" header="0.511805555555555" footer="0.511805555555555"/>
  <pageSetup paperSize="9" scale="38"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sheetPr filterMode="false">
    <pageSetUpPr fitToPage="false"/>
  </sheetPr>
  <dimension ref="B3:K40"/>
  <sheetViews>
    <sheetView showFormulas="false" showGridLines="true" showRowColHeaders="true" showZeros="true" rightToLeft="false" tabSelected="false" showOutlineSymbols="true" defaultGridColor="true" view="normal" topLeftCell="A4" colorId="64" zoomScale="90" zoomScaleNormal="90" zoomScalePageLayoutView="100" workbookViewId="0">
      <selection pane="topLeft" activeCell="H11" activeCellId="0" sqref="H11"/>
    </sheetView>
  </sheetViews>
  <sheetFormatPr defaultRowHeight="15" zeroHeight="false" outlineLevelRow="0" outlineLevelCol="0"/>
  <cols>
    <col collapsed="false" customWidth="true" hidden="false" outlineLevel="0" max="1" min="1" style="0" width="8.29"/>
    <col collapsed="false" customWidth="true" hidden="false" outlineLevel="0" max="2" min="2" style="0" width="5.14"/>
    <col collapsed="false" customWidth="true" hidden="false" outlineLevel="0" max="3" min="3" style="0" width="47.01"/>
    <col collapsed="false" customWidth="true" hidden="false" outlineLevel="0" max="4" min="4" style="0" width="15.57"/>
    <col collapsed="false" customWidth="true" hidden="false" outlineLevel="0" max="5" min="5" style="0" width="11.99"/>
    <col collapsed="false" customWidth="true" hidden="false" outlineLevel="0" max="6" min="6" style="0" width="16.86"/>
    <col collapsed="false" customWidth="true" hidden="false" outlineLevel="0" max="7" min="7" style="0" width="30.01"/>
    <col collapsed="false" customWidth="true" hidden="false" outlineLevel="0" max="8" min="8" style="0" width="7.42"/>
    <col collapsed="false" customWidth="true" hidden="false" outlineLevel="0" max="9" min="9" style="0" width="7.57"/>
    <col collapsed="false" customWidth="true" hidden="false" outlineLevel="0" max="10" min="10" style="0" width="7.71"/>
    <col collapsed="false" customWidth="true" hidden="false" outlineLevel="0" max="19" min="11" style="0" width="8.67"/>
    <col collapsed="false" customWidth="true" hidden="false" outlineLevel="0" max="20" min="20" style="0" width="8"/>
    <col collapsed="false" customWidth="true" hidden="false" outlineLevel="0" max="22" min="21" style="0" width="8.67"/>
    <col collapsed="false" customWidth="true" hidden="false" outlineLevel="0" max="23" min="23" style="0" width="7"/>
    <col collapsed="false" customWidth="true" hidden="false" outlineLevel="0" max="24" min="24" style="0" width="6.71"/>
    <col collapsed="false" customWidth="true" hidden="false" outlineLevel="0" max="25" min="25" style="0" width="6.57"/>
    <col collapsed="false" customWidth="true" hidden="false" outlineLevel="0" max="1025" min="26" style="0" width="8.67"/>
  </cols>
  <sheetData>
    <row r="3" customFormat="false" ht="15" hidden="false" customHeight="false" outlineLevel="0" collapsed="false">
      <c r="B3" s="89" t="s">
        <v>202</v>
      </c>
      <c r="C3" s="89"/>
      <c r="D3" s="89"/>
      <c r="E3" s="89"/>
      <c r="F3" s="89"/>
    </row>
    <row r="4" customFormat="false" ht="15" hidden="false" customHeight="false" outlineLevel="0" collapsed="false">
      <c r="B4" s="89" t="s">
        <v>203</v>
      </c>
      <c r="C4" s="89"/>
      <c r="D4" s="89"/>
      <c r="E4" s="89"/>
      <c r="F4" s="89"/>
      <c r="I4" s="87"/>
      <c r="J4" s="87"/>
      <c r="K4" s="87"/>
    </row>
    <row r="5" customFormat="false" ht="15" hidden="false" customHeight="false" outlineLevel="0" collapsed="false">
      <c r="B5" s="90" t="s">
        <v>5</v>
      </c>
      <c r="C5" s="90" t="s">
        <v>204</v>
      </c>
      <c r="D5" s="90" t="s">
        <v>205</v>
      </c>
      <c r="E5" s="90" t="s">
        <v>206</v>
      </c>
      <c r="F5" s="90" t="s">
        <v>207</v>
      </c>
    </row>
    <row r="6" customFormat="false" ht="15" hidden="false" customHeight="false" outlineLevel="0" collapsed="false">
      <c r="B6" s="91" t="n">
        <v>1</v>
      </c>
      <c r="C6" s="92" t="s">
        <v>208</v>
      </c>
      <c r="D6" s="93" t="n">
        <v>0.03</v>
      </c>
      <c r="E6" s="93" t="n">
        <v>0.03</v>
      </c>
      <c r="F6" s="93" t="n">
        <v>0.05</v>
      </c>
    </row>
    <row r="7" customFormat="false" ht="15" hidden="false" customHeight="false" outlineLevel="0" collapsed="false">
      <c r="B7" s="91" t="n">
        <v>2</v>
      </c>
      <c r="C7" s="92" t="s">
        <v>209</v>
      </c>
      <c r="D7" s="93" t="n">
        <v>0.0123</v>
      </c>
      <c r="E7" s="93" t="n">
        <v>0.0123</v>
      </c>
      <c r="F7" s="93" t="n">
        <v>0.0059</v>
      </c>
    </row>
    <row r="8" customFormat="false" ht="15" hidden="false" customHeight="false" outlineLevel="0" collapsed="false">
      <c r="B8" s="90" t="n">
        <v>3</v>
      </c>
      <c r="C8" s="90" t="s">
        <v>210</v>
      </c>
      <c r="D8" s="94" t="n">
        <f aca="false">SUM(D9:D11)</f>
        <v>0.0127</v>
      </c>
      <c r="E8" s="94" t="n">
        <f aca="false">SUM(E9:E11)</f>
        <v>0.0127</v>
      </c>
      <c r="F8" s="94" t="n">
        <f aca="false">SUM(F9:F11)</f>
        <v>0.0177</v>
      </c>
    </row>
    <row r="9" customFormat="false" ht="15" hidden="false" customHeight="false" outlineLevel="0" collapsed="false">
      <c r="B9" s="91" t="s">
        <v>75</v>
      </c>
      <c r="C9" s="92" t="s">
        <v>211</v>
      </c>
      <c r="D9" s="93" t="n">
        <v>0</v>
      </c>
      <c r="E9" s="93" t="n">
        <v>0</v>
      </c>
      <c r="F9" s="93" t="n">
        <v>0</v>
      </c>
    </row>
    <row r="10" customFormat="false" ht="15" hidden="false" customHeight="false" outlineLevel="0" collapsed="false">
      <c r="B10" s="91" t="s">
        <v>78</v>
      </c>
      <c r="C10" s="92" t="s">
        <v>212</v>
      </c>
      <c r="D10" s="93" t="n">
        <v>0.0097</v>
      </c>
      <c r="E10" s="93" t="n">
        <v>0.0097</v>
      </c>
      <c r="F10" s="93" t="n">
        <v>0.0097</v>
      </c>
    </row>
    <row r="11" customFormat="false" ht="15" hidden="false" customHeight="false" outlineLevel="0" collapsed="false">
      <c r="B11" s="91" t="s">
        <v>61</v>
      </c>
      <c r="C11" s="92" t="s">
        <v>213</v>
      </c>
      <c r="D11" s="93" t="n">
        <v>0.003</v>
      </c>
      <c r="E11" s="93" t="n">
        <v>0.003</v>
      </c>
      <c r="F11" s="93" t="n">
        <v>0.008</v>
      </c>
    </row>
    <row r="12" customFormat="false" ht="15" hidden="false" customHeight="false" outlineLevel="0" collapsed="false">
      <c r="B12" s="90" t="n">
        <v>4</v>
      </c>
      <c r="C12" s="90" t="s">
        <v>214</v>
      </c>
      <c r="D12" s="94" t="n">
        <f aca="false">SUM(D13:D15)</f>
        <v>0.0365</v>
      </c>
      <c r="E12" s="94" t="n">
        <f aca="false">SUM(E13:E15)</f>
        <v>0.0365</v>
      </c>
      <c r="F12" s="94" t="n">
        <f aca="false">SUM(F13:F15)</f>
        <v>0.0715</v>
      </c>
    </row>
    <row r="13" customFormat="false" ht="15" hidden="false" customHeight="false" outlineLevel="0" collapsed="false">
      <c r="B13" s="91" t="s">
        <v>185</v>
      </c>
      <c r="C13" s="92" t="s">
        <v>215</v>
      </c>
      <c r="D13" s="93" t="n">
        <v>0</v>
      </c>
      <c r="E13" s="93" t="n">
        <v>0</v>
      </c>
      <c r="F13" s="93" t="n">
        <v>0.035</v>
      </c>
    </row>
    <row r="14" customFormat="false" ht="15" hidden="false" customHeight="false" outlineLevel="0" collapsed="false">
      <c r="B14" s="91" t="s">
        <v>216</v>
      </c>
      <c r="C14" s="92" t="s">
        <v>217</v>
      </c>
      <c r="D14" s="93" t="n">
        <v>0.0065</v>
      </c>
      <c r="E14" s="93" t="n">
        <v>0.0065</v>
      </c>
      <c r="F14" s="93" t="n">
        <v>0.0065</v>
      </c>
    </row>
    <row r="15" customFormat="false" ht="15" hidden="false" customHeight="false" outlineLevel="0" collapsed="false">
      <c r="B15" s="91" t="s">
        <v>218</v>
      </c>
      <c r="C15" s="92" t="s">
        <v>219</v>
      </c>
      <c r="D15" s="93" t="n">
        <v>0.03</v>
      </c>
      <c r="E15" s="93" t="n">
        <v>0.03</v>
      </c>
      <c r="F15" s="93" t="n">
        <v>0.03</v>
      </c>
    </row>
    <row r="16" customFormat="false" ht="15" hidden="false" customHeight="false" outlineLevel="0" collapsed="false">
      <c r="B16" s="91" t="n">
        <v>5</v>
      </c>
      <c r="C16" s="92" t="s">
        <v>220</v>
      </c>
      <c r="D16" s="93" t="n">
        <v>0.035</v>
      </c>
      <c r="E16" s="93" t="n">
        <v>0.0511</v>
      </c>
      <c r="F16" s="93" t="n">
        <v>0.081</v>
      </c>
    </row>
    <row r="17" customFormat="false" ht="15" hidden="false" customHeight="false" outlineLevel="0" collapsed="false">
      <c r="B17" s="95"/>
      <c r="C17" s="96" t="s">
        <v>221</v>
      </c>
      <c r="D17" s="97" t="n">
        <f aca="false">(((1+D6+D8)*(1+D7)*(1+D16))/(1-D12))-1</f>
        <v>0.133854273326414</v>
      </c>
      <c r="E17" s="97" t="n">
        <f aca="false">(((1+E6+E8)*(1+E7)*(1+E16))/(1-E12))-1</f>
        <v>0.151492006467047</v>
      </c>
      <c r="F17" s="97" t="n">
        <f aca="false">(((1+F6+F8)*(1+F7)*(1+F16))/(1-F12))-1</f>
        <v>0.250396751567044</v>
      </c>
    </row>
    <row r="18" customFormat="false" ht="15" hidden="false" customHeight="false" outlineLevel="0" collapsed="false">
      <c r="B18" s="98" t="s">
        <v>222</v>
      </c>
      <c r="C18" s="98"/>
      <c r="D18" s="98"/>
      <c r="E18" s="98"/>
      <c r="F18" s="98"/>
    </row>
    <row r="19" customFormat="false" ht="36.75" hidden="false" customHeight="true" outlineLevel="0" collapsed="false">
      <c r="B19" s="99" t="s">
        <v>223</v>
      </c>
      <c r="C19" s="99"/>
      <c r="D19" s="100"/>
      <c r="E19" s="100"/>
      <c r="F19" s="100"/>
    </row>
    <row r="20" customFormat="false" ht="25.5" hidden="false" customHeight="true" outlineLevel="0" collapsed="false">
      <c r="B20" s="101" t="s">
        <v>224</v>
      </c>
      <c r="C20" s="101"/>
      <c r="D20" s="100"/>
      <c r="E20" s="100"/>
      <c r="F20" s="100"/>
    </row>
    <row r="21" customFormat="false" ht="30" hidden="false" customHeight="true" outlineLevel="0" collapsed="false">
      <c r="B21" s="102" t="s">
        <v>225</v>
      </c>
      <c r="C21" s="102"/>
      <c r="D21" s="100"/>
      <c r="E21" s="100"/>
      <c r="F21" s="100"/>
    </row>
    <row r="22" customFormat="false" ht="36.75" hidden="false" customHeight="true" outlineLevel="0" collapsed="false"/>
    <row r="31" customFormat="false" ht="32.25" hidden="false" customHeight="true" outlineLevel="0" collapsed="false"/>
    <row r="40" customFormat="false" ht="39" hidden="false" customHeight="true" outlineLevel="0" collapsed="false"/>
  </sheetData>
  <mergeCells count="7">
    <mergeCell ref="B3:F3"/>
    <mergeCell ref="B4:F4"/>
    <mergeCell ref="B18:F18"/>
    <mergeCell ref="B19:C19"/>
    <mergeCell ref="D19:F21"/>
    <mergeCell ref="B20:C20"/>
    <mergeCell ref="B21:C21"/>
  </mergeCells>
  <printOptions headings="false" gridLines="false" gridLinesSet="true" horizontalCentered="false" verticalCentered="false"/>
  <pageMargins left="0.511805555555555" right="0.511805555555555" top="0.7875" bottom="0.78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3.xml><?xml version="1.0" encoding="utf-8"?>
<worksheet xmlns="http://schemas.openxmlformats.org/spreadsheetml/2006/main" xmlns:r="http://schemas.openxmlformats.org/officeDocument/2006/relationships">
  <sheetPr filterMode="false">
    <pageSetUpPr fitToPage="false"/>
  </sheetPr>
  <dimension ref="A1:M75"/>
  <sheetViews>
    <sheetView showFormulas="false" showGridLines="true" showRowColHeaders="true" showZeros="true" rightToLeft="false" tabSelected="true" showOutlineSymbols="true" defaultGridColor="true" view="normal" topLeftCell="A52" colorId="64" zoomScale="90" zoomScaleNormal="90" zoomScalePageLayoutView="100" workbookViewId="0">
      <selection pane="topLeft" activeCell="B77" activeCellId="0" sqref="B77"/>
    </sheetView>
  </sheetViews>
  <sheetFormatPr defaultRowHeight="15" zeroHeight="false" outlineLevelRow="0" outlineLevelCol="0"/>
  <cols>
    <col collapsed="false" customWidth="true" hidden="false" outlineLevel="0" max="1" min="1" style="0" width="16.86"/>
    <col collapsed="false" customWidth="true" hidden="false" outlineLevel="0" max="2" min="2" style="0" width="62.86"/>
    <col collapsed="false" customWidth="true" hidden="false" outlineLevel="0" max="3" min="3" style="0" width="6.57"/>
    <col collapsed="false" customWidth="true" hidden="false" outlineLevel="0" max="4" min="4" style="0" width="7.71"/>
    <col collapsed="false" customWidth="true" hidden="false" outlineLevel="0" max="5" min="5" style="0" width="11.71"/>
    <col collapsed="false" customWidth="true" hidden="false" outlineLevel="0" max="6" min="6" style="0" width="13.43"/>
    <col collapsed="false" customWidth="true" hidden="false" outlineLevel="0" max="8" min="7" style="0" width="14.57"/>
    <col collapsed="false" customWidth="true" hidden="false" outlineLevel="0" max="9" min="9" style="0" width="15.71"/>
    <col collapsed="false" customWidth="true" hidden="false" outlineLevel="0" max="10" min="10" style="0" width="11.99"/>
    <col collapsed="false" customWidth="true" hidden="false" outlineLevel="0" max="1025" min="11" style="0" width="8.67"/>
  </cols>
  <sheetData>
    <row r="1" customFormat="false" ht="18.75" hidden="false" customHeight="false" outlineLevel="0" collapsed="false">
      <c r="A1" s="103" t="s">
        <v>226</v>
      </c>
      <c r="B1" s="103"/>
      <c r="C1" s="103"/>
      <c r="D1" s="103"/>
      <c r="E1" s="103"/>
      <c r="F1" s="103"/>
      <c r="G1" s="103"/>
      <c r="H1" s="103"/>
      <c r="I1" s="103"/>
      <c r="J1" s="104"/>
    </row>
    <row r="2" customFormat="false" ht="15.75" hidden="false" customHeight="false" outlineLevel="0" collapsed="false">
      <c r="A2" s="105" t="s">
        <v>227</v>
      </c>
      <c r="B2" s="105"/>
      <c r="C2" s="105"/>
      <c r="D2" s="105"/>
      <c r="E2" s="105"/>
      <c r="F2" s="105"/>
      <c r="G2" s="105"/>
      <c r="H2" s="105"/>
      <c r="I2" s="105"/>
      <c r="J2" s="104"/>
    </row>
    <row r="3" customFormat="false" ht="15.75" hidden="false" customHeight="false" outlineLevel="0" collapsed="false">
      <c r="A3" s="105"/>
      <c r="B3" s="105"/>
      <c r="C3" s="105"/>
      <c r="D3" s="105"/>
      <c r="E3" s="105"/>
      <c r="F3" s="105"/>
      <c r="G3" s="105"/>
      <c r="H3" s="105"/>
      <c r="I3" s="105"/>
      <c r="J3" s="104"/>
    </row>
    <row r="4" customFormat="false" ht="15" hidden="false" customHeight="false" outlineLevel="0" collapsed="false">
      <c r="A4" s="106" t="s">
        <v>228</v>
      </c>
      <c r="B4" s="106"/>
      <c r="C4" s="106"/>
      <c r="D4" s="106"/>
      <c r="E4" s="106"/>
      <c r="F4" s="106"/>
      <c r="G4" s="106"/>
      <c r="H4" s="106"/>
      <c r="I4" s="106"/>
      <c r="J4" s="106"/>
    </row>
    <row r="5" customFormat="false" ht="15" hidden="false" customHeight="false" outlineLevel="0" collapsed="false">
      <c r="A5" s="107" t="s">
        <v>229</v>
      </c>
      <c r="B5" s="107"/>
      <c r="C5" s="107"/>
      <c r="D5" s="107"/>
      <c r="E5" s="107"/>
      <c r="F5" s="107"/>
      <c r="G5" s="107"/>
      <c r="H5" s="107"/>
      <c r="I5" s="107"/>
      <c r="J5" s="107"/>
    </row>
    <row r="6" customFormat="false" ht="15" hidden="false" customHeight="false" outlineLevel="0" collapsed="false">
      <c r="A6" s="106" t="s">
        <v>230</v>
      </c>
      <c r="B6" s="106"/>
      <c r="C6" s="106"/>
      <c r="D6" s="106"/>
      <c r="E6" s="106"/>
      <c r="F6" s="106"/>
      <c r="G6" s="106"/>
      <c r="H6" s="106"/>
      <c r="I6" s="106"/>
      <c r="J6" s="106"/>
    </row>
    <row r="7" customFormat="false" ht="15" hidden="false" customHeight="false" outlineLevel="0" collapsed="false">
      <c r="A7" s="108"/>
      <c r="B7" s="108"/>
      <c r="C7" s="108"/>
      <c r="D7" s="108"/>
      <c r="E7" s="108"/>
      <c r="F7" s="108"/>
      <c r="G7" s="108"/>
      <c r="H7" s="108"/>
      <c r="I7" s="108"/>
      <c r="J7" s="108"/>
    </row>
    <row r="8" customFormat="false" ht="44.25" hidden="false" customHeight="true" outlineLevel="0" collapsed="false">
      <c r="A8" s="109" t="s">
        <v>231</v>
      </c>
      <c r="B8" s="110" t="s">
        <v>35</v>
      </c>
      <c r="C8" s="109" t="s">
        <v>8</v>
      </c>
      <c r="D8" s="109" t="s">
        <v>232</v>
      </c>
      <c r="E8" s="111" t="s">
        <v>233</v>
      </c>
      <c r="F8" s="111"/>
      <c r="G8" s="111"/>
      <c r="H8" s="109" t="s">
        <v>234</v>
      </c>
      <c r="I8" s="109"/>
      <c r="J8" s="109"/>
    </row>
    <row r="9" customFormat="false" ht="15.75" hidden="false" customHeight="true" outlineLevel="0" collapsed="false">
      <c r="A9" s="109"/>
      <c r="B9" s="110"/>
      <c r="C9" s="109"/>
      <c r="D9" s="109"/>
      <c r="E9" s="112" t="s">
        <v>12</v>
      </c>
      <c r="F9" s="112" t="s">
        <v>196</v>
      </c>
      <c r="G9" s="112" t="s">
        <v>195</v>
      </c>
      <c r="H9" s="112" t="s">
        <v>12</v>
      </c>
      <c r="I9" s="112" t="s">
        <v>196</v>
      </c>
      <c r="J9" s="112" t="s">
        <v>195</v>
      </c>
    </row>
    <row r="10" customFormat="false" ht="38.25" hidden="false" customHeight="true" outlineLevel="0" collapsed="false">
      <c r="A10" s="113" t="s">
        <v>235</v>
      </c>
      <c r="B10" s="114" t="s">
        <v>236</v>
      </c>
      <c r="C10" s="112" t="s">
        <v>237</v>
      </c>
      <c r="D10" s="112" t="n">
        <v>0.13</v>
      </c>
      <c r="E10" s="112" t="n">
        <v>0</v>
      </c>
      <c r="F10" s="112" t="n">
        <v>0</v>
      </c>
      <c r="G10" s="112" t="n">
        <v>334.39</v>
      </c>
      <c r="H10" s="112" t="n">
        <f aca="false">E10*D10</f>
        <v>0</v>
      </c>
      <c r="I10" s="112" t="n">
        <f aca="false">F10*D10</f>
        <v>0</v>
      </c>
      <c r="J10" s="112" t="n">
        <f aca="false">D10*G10</f>
        <v>43.4707</v>
      </c>
    </row>
    <row r="11" customFormat="false" ht="25.5" hidden="false" customHeight="true" outlineLevel="0" collapsed="false">
      <c r="A11" s="113" t="s">
        <v>238</v>
      </c>
      <c r="B11" s="114" t="s">
        <v>239</v>
      </c>
      <c r="C11" s="112" t="s">
        <v>237</v>
      </c>
      <c r="D11" s="112" t="n">
        <v>0.15</v>
      </c>
      <c r="E11" s="112" t="n">
        <v>0</v>
      </c>
      <c r="F11" s="112" t="n">
        <v>0</v>
      </c>
      <c r="G11" s="112" t="n">
        <v>285.62</v>
      </c>
      <c r="H11" s="112" t="n">
        <f aca="false">E11*D11</f>
        <v>0</v>
      </c>
      <c r="I11" s="112" t="n">
        <f aca="false">F11*D11</f>
        <v>0</v>
      </c>
      <c r="J11" s="112" t="n">
        <f aca="false">D11*G11</f>
        <v>42.843</v>
      </c>
    </row>
    <row r="12" customFormat="false" ht="33.75" hidden="false" customHeight="true" outlineLevel="0" collapsed="false">
      <c r="A12" s="113" t="s">
        <v>240</v>
      </c>
      <c r="B12" s="114" t="s">
        <v>241</v>
      </c>
      <c r="C12" s="112" t="s">
        <v>242</v>
      </c>
      <c r="D12" s="112" t="n">
        <v>4</v>
      </c>
      <c r="E12" s="112" t="n">
        <v>0</v>
      </c>
      <c r="F12" s="112" t="n">
        <v>0</v>
      </c>
      <c r="G12" s="112" t="n">
        <v>79.64</v>
      </c>
      <c r="H12" s="112" t="n">
        <f aca="false">E12*D12</f>
        <v>0</v>
      </c>
      <c r="I12" s="112" t="n">
        <f aca="false">F12*D12</f>
        <v>0</v>
      </c>
      <c r="J12" s="112" t="n">
        <f aca="false">G12*D12</f>
        <v>318.56</v>
      </c>
    </row>
    <row r="13" customFormat="false" ht="24" hidden="false" customHeight="true" outlineLevel="0" collapsed="false">
      <c r="A13" s="113" t="s">
        <v>243</v>
      </c>
      <c r="B13" s="114" t="s">
        <v>244</v>
      </c>
      <c r="C13" s="112" t="s">
        <v>245</v>
      </c>
      <c r="D13" s="112" t="n">
        <v>9.23</v>
      </c>
      <c r="E13" s="112" t="n">
        <v>0</v>
      </c>
      <c r="F13" s="112" t="n">
        <v>0</v>
      </c>
      <c r="G13" s="112" t="n">
        <v>6.47</v>
      </c>
      <c r="H13" s="112" t="n">
        <f aca="false">E13*D13</f>
        <v>0</v>
      </c>
      <c r="I13" s="112" t="n">
        <f aca="false">F13*D13</f>
        <v>0</v>
      </c>
      <c r="J13" s="112" t="n">
        <f aca="false">G13*D13</f>
        <v>59.7181</v>
      </c>
    </row>
    <row r="14" customFormat="false" ht="23.25" hidden="false" customHeight="true" outlineLevel="0" collapsed="false">
      <c r="A14" s="113" t="s">
        <v>246</v>
      </c>
      <c r="B14" s="114" t="s">
        <v>247</v>
      </c>
      <c r="C14" s="112" t="s">
        <v>242</v>
      </c>
      <c r="D14" s="112" t="n">
        <v>4.53</v>
      </c>
      <c r="E14" s="112" t="n">
        <v>0</v>
      </c>
      <c r="F14" s="112" t="n">
        <v>0</v>
      </c>
      <c r="G14" s="112" t="n">
        <v>37.63</v>
      </c>
      <c r="H14" s="112" t="n">
        <f aca="false">E14*D14</f>
        <v>0</v>
      </c>
      <c r="I14" s="112" t="n">
        <f aca="false">F14*D14</f>
        <v>0</v>
      </c>
      <c r="J14" s="112" t="n">
        <f aca="false">G14*D14</f>
        <v>170.4639</v>
      </c>
      <c r="M14" s="115"/>
    </row>
    <row r="15" customFormat="false" ht="26.25" hidden="false" customHeight="true" outlineLevel="0" collapsed="false">
      <c r="A15" s="113" t="s">
        <v>248</v>
      </c>
      <c r="B15" s="114" t="s">
        <v>249</v>
      </c>
      <c r="C15" s="112" t="s">
        <v>237</v>
      </c>
      <c r="D15" s="112" t="n">
        <v>0.23</v>
      </c>
      <c r="E15" s="112" t="n">
        <v>0</v>
      </c>
      <c r="F15" s="112" t="n">
        <v>0</v>
      </c>
      <c r="G15" s="112" t="n">
        <v>35.17</v>
      </c>
      <c r="H15" s="112" t="n">
        <f aca="false">E15*D15</f>
        <v>0</v>
      </c>
      <c r="I15" s="112" t="n">
        <f aca="false">F15*D15</f>
        <v>0</v>
      </c>
      <c r="J15" s="112" t="n">
        <f aca="false">G15*D15</f>
        <v>8.0891</v>
      </c>
    </row>
    <row r="16" customFormat="false" ht="27.75" hidden="false" customHeight="true" outlineLevel="0" collapsed="false">
      <c r="A16" s="113" t="s">
        <v>250</v>
      </c>
      <c r="B16" s="114" t="s">
        <v>251</v>
      </c>
      <c r="C16" s="112" t="s">
        <v>242</v>
      </c>
      <c r="D16" s="112" t="n">
        <v>6.72</v>
      </c>
      <c r="E16" s="112" t="n">
        <v>0</v>
      </c>
      <c r="F16" s="112" t="n">
        <v>0</v>
      </c>
      <c r="G16" s="112" t="n">
        <v>4.46</v>
      </c>
      <c r="H16" s="112" t="n">
        <f aca="false">E16*D16</f>
        <v>0</v>
      </c>
      <c r="I16" s="112" t="n">
        <f aca="false">F16*D16</f>
        <v>0</v>
      </c>
      <c r="J16" s="112" t="n">
        <f aca="false">G16*D16</f>
        <v>29.9712</v>
      </c>
    </row>
    <row r="17" customFormat="false" ht="32.25" hidden="false" customHeight="true" outlineLevel="0" collapsed="false">
      <c r="A17" s="113" t="s">
        <v>252</v>
      </c>
      <c r="B17" s="114" t="s">
        <v>253</v>
      </c>
      <c r="C17" s="112" t="s">
        <v>242</v>
      </c>
      <c r="D17" s="112" t="n">
        <v>6.72</v>
      </c>
      <c r="E17" s="112" t="n">
        <v>0</v>
      </c>
      <c r="F17" s="112" t="n">
        <v>0</v>
      </c>
      <c r="G17" s="112" t="n">
        <v>25.17</v>
      </c>
      <c r="H17" s="112" t="n">
        <f aca="false">E17*D17</f>
        <v>0</v>
      </c>
      <c r="I17" s="112" t="n">
        <f aca="false">F17*D17</f>
        <v>0</v>
      </c>
      <c r="J17" s="112" t="n">
        <f aca="false">G17*D17</f>
        <v>169.1424</v>
      </c>
    </row>
    <row r="18" customFormat="false" ht="24.75" hidden="false" customHeight="true" outlineLevel="0" collapsed="false">
      <c r="A18" s="113" t="s">
        <v>254</v>
      </c>
      <c r="B18" s="114" t="s">
        <v>255</v>
      </c>
      <c r="C18" s="112" t="s">
        <v>256</v>
      </c>
      <c r="D18" s="112" t="n">
        <v>6.53</v>
      </c>
      <c r="E18" s="112" t="n">
        <v>0</v>
      </c>
      <c r="F18" s="112" t="n">
        <v>0</v>
      </c>
      <c r="G18" s="112" t="n">
        <v>6.31</v>
      </c>
      <c r="H18" s="112" t="n">
        <f aca="false">E18*D18</f>
        <v>0</v>
      </c>
      <c r="I18" s="112" t="n">
        <f aca="false">F18*D18</f>
        <v>0</v>
      </c>
      <c r="J18" s="112" t="n">
        <f aca="false">G18*D18</f>
        <v>41.2043</v>
      </c>
    </row>
    <row r="19" customFormat="false" ht="32.25" hidden="false" customHeight="true" outlineLevel="0" collapsed="false">
      <c r="A19" s="113" t="s">
        <v>257</v>
      </c>
      <c r="B19" s="114" t="s">
        <v>258</v>
      </c>
      <c r="C19" s="112" t="s">
        <v>259</v>
      </c>
      <c r="D19" s="112" t="n">
        <v>1.448</v>
      </c>
      <c r="E19" s="112" t="n">
        <v>0</v>
      </c>
      <c r="F19" s="112" t="n">
        <v>0</v>
      </c>
      <c r="G19" s="112" t="n">
        <v>13.56</v>
      </c>
      <c r="H19" s="112" t="n">
        <f aca="false">E19*D19</f>
        <v>0</v>
      </c>
      <c r="I19" s="112" t="n">
        <f aca="false">F19*D19</f>
        <v>0</v>
      </c>
      <c r="J19" s="112" t="n">
        <f aca="false">G19*D19</f>
        <v>19.63488</v>
      </c>
    </row>
    <row r="20" customFormat="false" ht="32.25" hidden="false" customHeight="true" outlineLevel="0" collapsed="false">
      <c r="A20" s="113" t="s">
        <v>260</v>
      </c>
      <c r="B20" s="114" t="s">
        <v>261</v>
      </c>
      <c r="C20" s="112" t="s">
        <v>259</v>
      </c>
      <c r="D20" s="112" t="n">
        <v>0.65</v>
      </c>
      <c r="E20" s="112" t="n">
        <v>0</v>
      </c>
      <c r="F20" s="112" t="n">
        <v>0</v>
      </c>
      <c r="G20" s="112" t="n">
        <v>5.07</v>
      </c>
      <c r="H20" s="112" t="n">
        <f aca="false">E20*D20</f>
        <v>0</v>
      </c>
      <c r="I20" s="112" t="n">
        <f aca="false">F20*D20</f>
        <v>0</v>
      </c>
      <c r="J20" s="112" t="n">
        <f aca="false">G20*D20</f>
        <v>3.2955</v>
      </c>
    </row>
    <row r="21" customFormat="false" ht="26.25" hidden="false" customHeight="true" outlineLevel="0" collapsed="false">
      <c r="A21" s="113" t="s">
        <v>262</v>
      </c>
      <c r="B21" s="114" t="s">
        <v>263</v>
      </c>
      <c r="C21" s="112" t="s">
        <v>264</v>
      </c>
      <c r="D21" s="112" t="n">
        <v>4.42</v>
      </c>
      <c r="E21" s="112" t="n">
        <v>0</v>
      </c>
      <c r="F21" s="112" t="n">
        <v>16.26</v>
      </c>
      <c r="G21" s="112" t="n">
        <v>0</v>
      </c>
      <c r="H21" s="112" t="n">
        <f aca="false">E21*D21</f>
        <v>0</v>
      </c>
      <c r="I21" s="112" t="n">
        <f aca="false">F21*D21</f>
        <v>71.8692</v>
      </c>
      <c r="J21" s="112" t="n">
        <f aca="false">D21*G21</f>
        <v>0</v>
      </c>
    </row>
    <row r="22" customFormat="false" ht="15.75" hidden="false" customHeight="true" outlineLevel="0" collapsed="false">
      <c r="A22" s="113" t="s">
        <v>265</v>
      </c>
      <c r="B22" s="114" t="s">
        <v>266</v>
      </c>
      <c r="C22" s="112" t="s">
        <v>264</v>
      </c>
      <c r="D22" s="112" t="n">
        <v>9.5</v>
      </c>
      <c r="E22" s="112" t="n">
        <v>0</v>
      </c>
      <c r="F22" s="112" t="n">
        <v>16.26</v>
      </c>
      <c r="G22" s="112" t="n">
        <v>0</v>
      </c>
      <c r="H22" s="112" t="n">
        <f aca="false">E22*D22</f>
        <v>0</v>
      </c>
      <c r="I22" s="112" t="n">
        <f aca="false">F22*D22</f>
        <v>154.47</v>
      </c>
      <c r="J22" s="112" t="n">
        <f aca="false">D22*G22</f>
        <v>0</v>
      </c>
    </row>
    <row r="23" customFormat="false" ht="15.75" hidden="false" customHeight="true" outlineLevel="0" collapsed="false">
      <c r="A23" s="113" t="s">
        <v>267</v>
      </c>
      <c r="B23" s="114" t="s">
        <v>268</v>
      </c>
      <c r="C23" s="112" t="s">
        <v>264</v>
      </c>
      <c r="D23" s="112" t="n">
        <v>10.5</v>
      </c>
      <c r="E23" s="112" t="n">
        <v>0</v>
      </c>
      <c r="F23" s="112" t="n">
        <v>11.82</v>
      </c>
      <c r="G23" s="112" t="n">
        <v>0</v>
      </c>
      <c r="H23" s="112" t="n">
        <f aca="false">E23*D23</f>
        <v>0</v>
      </c>
      <c r="I23" s="112" t="n">
        <f aca="false">F23*D23</f>
        <v>124.11</v>
      </c>
      <c r="J23" s="112" t="n">
        <f aca="false">D23*G23</f>
        <v>0</v>
      </c>
    </row>
    <row r="24" customFormat="false" ht="29.25" hidden="false" customHeight="true" outlineLevel="0" collapsed="false">
      <c r="A24" s="113" t="s">
        <v>269</v>
      </c>
      <c r="B24" s="114" t="s">
        <v>270</v>
      </c>
      <c r="C24" s="112" t="s">
        <v>242</v>
      </c>
      <c r="D24" s="112" t="n">
        <v>3.12</v>
      </c>
      <c r="E24" s="112" t="n">
        <v>0.16</v>
      </c>
      <c r="F24" s="112" t="n">
        <v>20</v>
      </c>
      <c r="G24" s="112" t="n">
        <v>63.54</v>
      </c>
      <c r="H24" s="112" t="n">
        <f aca="false">E24*D24</f>
        <v>0.4992</v>
      </c>
      <c r="I24" s="112" t="n">
        <f aca="false">F24*D24</f>
        <v>62.4</v>
      </c>
      <c r="J24" s="112" t="n">
        <f aca="false">D24*G24</f>
        <v>198.2448</v>
      </c>
    </row>
    <row r="25" customFormat="false" ht="15.75" hidden="false" customHeight="true" outlineLevel="0" collapsed="false">
      <c r="A25" s="113" t="s">
        <v>260</v>
      </c>
      <c r="B25" s="114" t="s">
        <v>271</v>
      </c>
      <c r="C25" s="112" t="s">
        <v>264</v>
      </c>
      <c r="D25" s="112" t="n">
        <v>17.07</v>
      </c>
      <c r="E25" s="112" t="n">
        <v>0.68</v>
      </c>
      <c r="F25" s="112" t="n">
        <v>11.82</v>
      </c>
      <c r="G25" s="112" t="n">
        <v>0</v>
      </c>
      <c r="H25" s="112" t="n">
        <f aca="false">E25*D25</f>
        <v>11.6076</v>
      </c>
      <c r="I25" s="112" t="n">
        <f aca="false">F25*D25</f>
        <v>201.7674</v>
      </c>
      <c r="J25" s="112" t="n">
        <f aca="false">D25*G25</f>
        <v>0</v>
      </c>
    </row>
    <row r="26" customFormat="false" ht="15.75" hidden="false" customHeight="true" outlineLevel="0" collapsed="false">
      <c r="A26" s="116"/>
      <c r="B26" s="117"/>
      <c r="C26" s="118"/>
      <c r="D26" s="118"/>
      <c r="E26" s="118"/>
      <c r="F26" s="118"/>
      <c r="G26" s="118"/>
      <c r="H26" s="118"/>
      <c r="I26" s="119"/>
      <c r="J26" s="119"/>
    </row>
    <row r="27" customFormat="false" ht="21" hidden="false" customHeight="true" outlineLevel="0" collapsed="false">
      <c r="A27" s="120"/>
      <c r="B27" s="120"/>
      <c r="C27" s="120"/>
      <c r="D27" s="120"/>
      <c r="E27" s="120"/>
      <c r="F27" s="121"/>
      <c r="G27" s="121"/>
      <c r="H27" s="109" t="s">
        <v>272</v>
      </c>
      <c r="I27" s="109"/>
      <c r="J27" s="109"/>
    </row>
    <row r="28" customFormat="false" ht="15" hidden="false" customHeight="false" outlineLevel="0" collapsed="false">
      <c r="A28" s="120"/>
      <c r="B28" s="120"/>
      <c r="C28" s="120"/>
      <c r="D28" s="120"/>
      <c r="E28" s="120"/>
      <c r="F28" s="121"/>
      <c r="G28" s="121"/>
      <c r="H28" s="109" t="s">
        <v>12</v>
      </c>
      <c r="I28" s="109" t="s">
        <v>196</v>
      </c>
      <c r="J28" s="109" t="s">
        <v>195</v>
      </c>
    </row>
    <row r="29" customFormat="false" ht="15" hidden="false" customHeight="false" outlineLevel="0" collapsed="false">
      <c r="A29" s="120"/>
      <c r="B29" s="120"/>
      <c r="C29" s="120"/>
      <c r="D29" s="120"/>
      <c r="E29" s="120"/>
      <c r="F29" s="121"/>
      <c r="G29" s="121"/>
      <c r="H29" s="122" t="n">
        <f aca="false">SUM(H10:H25)</f>
        <v>12.1068</v>
      </c>
      <c r="I29" s="122" t="n">
        <f aca="false">SUM(I10:I25)</f>
        <v>614.6166</v>
      </c>
      <c r="J29" s="123" t="n">
        <f aca="false">SUM(J10:J23)</f>
        <v>906.39308</v>
      </c>
    </row>
    <row r="30" customFormat="false" ht="15" hidden="false" customHeight="false" outlineLevel="0" collapsed="false">
      <c r="A30" s="121"/>
      <c r="B30" s="121"/>
      <c r="C30" s="121"/>
      <c r="D30" s="121"/>
      <c r="E30" s="121"/>
      <c r="F30" s="121"/>
      <c r="G30" s="121"/>
      <c r="H30" s="121"/>
      <c r="I30" s="121"/>
      <c r="J30" s="121"/>
    </row>
    <row r="32" customFormat="false" ht="15" hidden="false" customHeight="true" outlineLevel="0" collapsed="false">
      <c r="A32" s="109" t="s">
        <v>273</v>
      </c>
      <c r="B32" s="110" t="s">
        <v>274</v>
      </c>
      <c r="C32" s="109" t="s">
        <v>8</v>
      </c>
      <c r="D32" s="109" t="s">
        <v>232</v>
      </c>
      <c r="E32" s="111" t="s">
        <v>233</v>
      </c>
      <c r="F32" s="111"/>
      <c r="G32" s="111"/>
      <c r="H32" s="109" t="s">
        <v>234</v>
      </c>
      <c r="I32" s="109"/>
      <c r="J32" s="109"/>
    </row>
    <row r="33" customFormat="false" ht="24" hidden="false" customHeight="false" outlineLevel="0" collapsed="false">
      <c r="A33" s="109"/>
      <c r="B33" s="110"/>
      <c r="C33" s="109"/>
      <c r="D33" s="109"/>
      <c r="E33" s="112" t="s">
        <v>12</v>
      </c>
      <c r="F33" s="112" t="s">
        <v>196</v>
      </c>
      <c r="G33" s="112" t="s">
        <v>195</v>
      </c>
      <c r="H33" s="112" t="s">
        <v>12</v>
      </c>
      <c r="I33" s="112" t="s">
        <v>196</v>
      </c>
      <c r="J33" s="112" t="s">
        <v>195</v>
      </c>
    </row>
    <row r="34" customFormat="false" ht="211.5" hidden="false" customHeight="true" outlineLevel="0" collapsed="false">
      <c r="A34" s="113" t="s">
        <v>275</v>
      </c>
      <c r="B34" s="124" t="s">
        <v>276</v>
      </c>
      <c r="C34" s="112" t="s">
        <v>8</v>
      </c>
      <c r="D34" s="112" t="n">
        <v>1</v>
      </c>
      <c r="E34" s="112" t="n">
        <v>0</v>
      </c>
      <c r="F34" s="112" t="n">
        <v>0</v>
      </c>
      <c r="G34" s="112" t="n">
        <f aca="false">'Pesquisa de preços'!I22</f>
        <v>9287.33333333333</v>
      </c>
      <c r="H34" s="112" t="n">
        <f aca="false">E34*D34</f>
        <v>0</v>
      </c>
      <c r="I34" s="112" t="n">
        <f aca="false">F34*D34</f>
        <v>0</v>
      </c>
      <c r="J34" s="112" t="n">
        <f aca="false">G34*D34</f>
        <v>9287.33333333333</v>
      </c>
    </row>
    <row r="35" customFormat="false" ht="20.1" hidden="false" customHeight="true" outlineLevel="0" collapsed="false">
      <c r="A35" s="113" t="s">
        <v>277</v>
      </c>
      <c r="B35" s="114" t="s">
        <v>278</v>
      </c>
      <c r="C35" s="112" t="s">
        <v>264</v>
      </c>
      <c r="D35" s="112" t="n">
        <v>12</v>
      </c>
      <c r="E35" s="112" t="n">
        <v>0</v>
      </c>
      <c r="F35" s="112" t="n">
        <v>16.26</v>
      </c>
      <c r="G35" s="112" t="n">
        <v>0</v>
      </c>
      <c r="H35" s="112" t="n">
        <f aca="false">E35*D35</f>
        <v>0</v>
      </c>
      <c r="I35" s="112" t="n">
        <f aca="false">F35*D35</f>
        <v>195.12</v>
      </c>
      <c r="J35" s="112" t="n">
        <f aca="false">G35*D35</f>
        <v>0</v>
      </c>
    </row>
    <row r="36" customFormat="false" ht="20.1" hidden="false" customHeight="true" outlineLevel="0" collapsed="false">
      <c r="A36" s="113" t="s">
        <v>279</v>
      </c>
      <c r="B36" s="114" t="s">
        <v>280</v>
      </c>
      <c r="C36" s="112" t="s">
        <v>264</v>
      </c>
      <c r="D36" s="112" t="n">
        <v>12</v>
      </c>
      <c r="E36" s="112" t="n">
        <v>0</v>
      </c>
      <c r="F36" s="112" t="n">
        <v>12.21</v>
      </c>
      <c r="G36" s="112" t="n">
        <v>0</v>
      </c>
      <c r="H36" s="112" t="n">
        <f aca="false">E36*D36</f>
        <v>0</v>
      </c>
      <c r="I36" s="112" t="n">
        <f aca="false">F36*D36</f>
        <v>146.52</v>
      </c>
      <c r="J36" s="112" t="n">
        <f aca="false">G36*D36</f>
        <v>0</v>
      </c>
    </row>
    <row r="37" customFormat="false" ht="15" hidden="false" customHeight="false" outlineLevel="0" collapsed="false">
      <c r="A37" s="116"/>
      <c r="B37" s="117"/>
      <c r="C37" s="118"/>
      <c r="D37" s="118"/>
      <c r="E37" s="118"/>
      <c r="F37" s="118"/>
      <c r="G37" s="118"/>
      <c r="H37" s="118"/>
      <c r="I37" s="119"/>
      <c r="J37" s="119"/>
    </row>
    <row r="38" customFormat="false" ht="15" hidden="false" customHeight="true" outlineLevel="0" collapsed="false">
      <c r="A38" s="120"/>
      <c r="B38" s="120"/>
      <c r="C38" s="120"/>
      <c r="D38" s="120"/>
      <c r="E38" s="120"/>
      <c r="F38" s="121"/>
      <c r="G38" s="121"/>
      <c r="H38" s="109" t="s">
        <v>272</v>
      </c>
      <c r="I38" s="109"/>
      <c r="J38" s="109"/>
    </row>
    <row r="39" customFormat="false" ht="15" hidden="false" customHeight="false" outlineLevel="0" collapsed="false">
      <c r="A39" s="120"/>
      <c r="B39" s="120"/>
      <c r="C39" s="120"/>
      <c r="D39" s="120"/>
      <c r="E39" s="120"/>
      <c r="F39" s="121"/>
      <c r="G39" s="121"/>
      <c r="H39" s="109" t="s">
        <v>12</v>
      </c>
      <c r="I39" s="109" t="s">
        <v>196</v>
      </c>
      <c r="J39" s="109" t="s">
        <v>195</v>
      </c>
    </row>
    <row r="40" customFormat="false" ht="15" hidden="false" customHeight="false" outlineLevel="0" collapsed="false">
      <c r="A40" s="120"/>
      <c r="B40" s="120"/>
      <c r="C40" s="120"/>
      <c r="D40" s="120"/>
      <c r="E40" s="120"/>
      <c r="F40" s="121"/>
      <c r="G40" s="121"/>
      <c r="H40" s="122" t="n">
        <f aca="false">SUM(H34:H36)</f>
        <v>0</v>
      </c>
      <c r="I40" s="122" t="n">
        <f aca="false">SUM(I34:I36)</f>
        <v>341.64</v>
      </c>
      <c r="J40" s="123" t="n">
        <f aca="false">SUM(J34:J36)</f>
        <v>9287.33333333333</v>
      </c>
    </row>
    <row r="45" customFormat="false" ht="15" hidden="false" customHeight="true" outlineLevel="0" collapsed="false">
      <c r="A45" s="109" t="s">
        <v>281</v>
      </c>
      <c r="B45" s="110" t="s">
        <v>282</v>
      </c>
      <c r="C45" s="109" t="s">
        <v>8</v>
      </c>
      <c r="D45" s="109" t="s">
        <v>232</v>
      </c>
      <c r="E45" s="111" t="s">
        <v>233</v>
      </c>
      <c r="F45" s="111"/>
      <c r="G45" s="111"/>
      <c r="H45" s="109" t="s">
        <v>234</v>
      </c>
      <c r="I45" s="109"/>
      <c r="J45" s="109"/>
    </row>
    <row r="46" customFormat="false" ht="24" hidden="false" customHeight="false" outlineLevel="0" collapsed="false">
      <c r="A46" s="109"/>
      <c r="B46" s="110"/>
      <c r="C46" s="109"/>
      <c r="D46" s="109"/>
      <c r="E46" s="112" t="s">
        <v>12</v>
      </c>
      <c r="F46" s="112" t="s">
        <v>196</v>
      </c>
      <c r="G46" s="112" t="s">
        <v>195</v>
      </c>
      <c r="H46" s="112" t="s">
        <v>12</v>
      </c>
      <c r="I46" s="112" t="s">
        <v>196</v>
      </c>
      <c r="J46" s="112" t="s">
        <v>195</v>
      </c>
    </row>
    <row r="47" customFormat="false" ht="15" hidden="false" customHeight="false" outlineLevel="0" collapsed="false">
      <c r="A47" s="113" t="s">
        <v>283</v>
      </c>
      <c r="B47" s="114" t="s">
        <v>284</v>
      </c>
      <c r="C47" s="112" t="s">
        <v>264</v>
      </c>
      <c r="D47" s="112" t="n">
        <v>4.58</v>
      </c>
      <c r="E47" s="112" t="n">
        <v>0</v>
      </c>
      <c r="F47" s="112" t="n">
        <v>21.8</v>
      </c>
      <c r="G47" s="112" t="n">
        <v>0</v>
      </c>
      <c r="H47" s="112" t="n">
        <f aca="false">E47*D47</f>
        <v>0</v>
      </c>
      <c r="I47" s="112" t="n">
        <f aca="false">F47*D47</f>
        <v>99.844</v>
      </c>
      <c r="J47" s="112" t="n">
        <f aca="false">G47*D47</f>
        <v>0</v>
      </c>
    </row>
    <row r="48" customFormat="false" ht="15" hidden="false" customHeight="false" outlineLevel="0" collapsed="false">
      <c r="A48" s="113" t="s">
        <v>285</v>
      </c>
      <c r="B48" s="114" t="s">
        <v>286</v>
      </c>
      <c r="C48" s="112" t="s">
        <v>264</v>
      </c>
      <c r="D48" s="112" t="n">
        <v>2.29</v>
      </c>
      <c r="E48" s="112" t="n">
        <v>0</v>
      </c>
      <c r="F48" s="112" t="n">
        <v>15.03</v>
      </c>
      <c r="G48" s="112" t="n">
        <v>0</v>
      </c>
      <c r="H48" s="112" t="n">
        <f aca="false">E48*D48</f>
        <v>0</v>
      </c>
      <c r="I48" s="112" t="n">
        <f aca="false">F48*D48</f>
        <v>34.4187</v>
      </c>
      <c r="J48" s="112" t="n">
        <f aca="false">G48*D48</f>
        <v>0</v>
      </c>
    </row>
    <row r="49" customFormat="false" ht="15" hidden="false" customHeight="false" outlineLevel="0" collapsed="false">
      <c r="A49" s="113" t="s">
        <v>287</v>
      </c>
      <c r="B49" s="114" t="s">
        <v>288</v>
      </c>
      <c r="C49" s="112" t="s">
        <v>64</v>
      </c>
      <c r="D49" s="112" t="n">
        <v>0.021</v>
      </c>
      <c r="E49" s="112" t="n">
        <v>0</v>
      </c>
      <c r="F49" s="112" t="n">
        <v>0</v>
      </c>
      <c r="G49" s="112" t="n">
        <v>436.2</v>
      </c>
      <c r="H49" s="112" t="n">
        <f aca="false">E49*D49</f>
        <v>0</v>
      </c>
      <c r="I49" s="112" t="n">
        <f aca="false">F49*D49</f>
        <v>0</v>
      </c>
      <c r="J49" s="112" t="n">
        <f aca="false">G49*D49</f>
        <v>9.1602</v>
      </c>
    </row>
    <row r="50" customFormat="false" ht="15" hidden="false" customHeight="false" outlineLevel="0" collapsed="false">
      <c r="A50" s="113" t="s">
        <v>289</v>
      </c>
      <c r="B50" s="114" t="s">
        <v>290</v>
      </c>
      <c r="C50" s="112" t="s">
        <v>8</v>
      </c>
      <c r="D50" s="112" t="n">
        <v>1</v>
      </c>
      <c r="E50" s="112" t="n">
        <v>0</v>
      </c>
      <c r="F50" s="112" t="n">
        <v>0</v>
      </c>
      <c r="G50" s="112" t="n">
        <v>139.83</v>
      </c>
      <c r="H50" s="112" t="n">
        <f aca="false">E50*D50</f>
        <v>0</v>
      </c>
      <c r="I50" s="112" t="n">
        <f aca="false">F50*D50</f>
        <v>0</v>
      </c>
      <c r="J50" s="112" t="n">
        <f aca="false">G50*D50</f>
        <v>139.83</v>
      </c>
    </row>
    <row r="51" customFormat="false" ht="15" hidden="false" customHeight="false" outlineLevel="0" collapsed="false">
      <c r="A51" s="116"/>
      <c r="B51" s="117"/>
      <c r="C51" s="118"/>
      <c r="D51" s="118"/>
      <c r="E51" s="118"/>
      <c r="F51" s="118"/>
      <c r="G51" s="118"/>
      <c r="H51" s="118"/>
      <c r="I51" s="119"/>
      <c r="J51" s="119"/>
    </row>
    <row r="52" customFormat="false" ht="15" hidden="false" customHeight="true" outlineLevel="0" collapsed="false">
      <c r="A52" s="120"/>
      <c r="B52" s="120"/>
      <c r="C52" s="120"/>
      <c r="D52" s="120"/>
      <c r="E52" s="120"/>
      <c r="F52" s="121"/>
      <c r="G52" s="121"/>
      <c r="H52" s="109" t="s">
        <v>272</v>
      </c>
      <c r="I52" s="109"/>
      <c r="J52" s="109"/>
    </row>
    <row r="53" customFormat="false" ht="15" hidden="false" customHeight="false" outlineLevel="0" collapsed="false">
      <c r="A53" s="120"/>
      <c r="B53" s="120"/>
      <c r="C53" s="120"/>
      <c r="D53" s="120"/>
      <c r="E53" s="120"/>
      <c r="F53" s="121"/>
      <c r="G53" s="121"/>
      <c r="H53" s="109" t="s">
        <v>12</v>
      </c>
      <c r="I53" s="109" t="s">
        <v>196</v>
      </c>
      <c r="J53" s="109" t="s">
        <v>195</v>
      </c>
    </row>
    <row r="54" customFormat="false" ht="15" hidden="false" customHeight="false" outlineLevel="0" collapsed="false">
      <c r="A54" s="120"/>
      <c r="B54" s="120"/>
      <c r="C54" s="120"/>
      <c r="D54" s="120"/>
      <c r="E54" s="120"/>
      <c r="F54" s="121"/>
      <c r="G54" s="121"/>
      <c r="H54" s="122" t="n">
        <f aca="false">SUM(H47:H50)</f>
        <v>0</v>
      </c>
      <c r="I54" s="122" t="n">
        <f aca="false">SUM(I47:I50)</f>
        <v>134.2627</v>
      </c>
      <c r="J54" s="123" t="n">
        <f aca="false">SUM(J47:J50)</f>
        <v>148.9902</v>
      </c>
    </row>
    <row r="57" customFormat="false" ht="15" hidden="false" customHeight="true" outlineLevel="0" collapsed="false">
      <c r="A57" s="109" t="s">
        <v>291</v>
      </c>
      <c r="B57" s="110" t="s">
        <v>38</v>
      </c>
      <c r="C57" s="109" t="s">
        <v>8</v>
      </c>
      <c r="D57" s="109" t="s">
        <v>232</v>
      </c>
      <c r="E57" s="111" t="s">
        <v>233</v>
      </c>
      <c r="F57" s="111"/>
      <c r="G57" s="111"/>
      <c r="H57" s="109" t="s">
        <v>234</v>
      </c>
      <c r="I57" s="109"/>
      <c r="J57" s="109"/>
    </row>
    <row r="58" customFormat="false" ht="24" hidden="false" customHeight="false" outlineLevel="0" collapsed="false">
      <c r="A58" s="109"/>
      <c r="B58" s="110"/>
      <c r="C58" s="109"/>
      <c r="D58" s="109"/>
      <c r="E58" s="112" t="s">
        <v>12</v>
      </c>
      <c r="F58" s="112" t="s">
        <v>196</v>
      </c>
      <c r="G58" s="112" t="s">
        <v>195</v>
      </c>
      <c r="H58" s="112" t="s">
        <v>12</v>
      </c>
      <c r="I58" s="112" t="s">
        <v>196</v>
      </c>
      <c r="J58" s="112" t="s">
        <v>195</v>
      </c>
    </row>
    <row r="59" customFormat="false" ht="19.5" hidden="false" customHeight="true" outlineLevel="0" collapsed="false">
      <c r="A59" s="113" t="s">
        <v>283</v>
      </c>
      <c r="B59" s="114" t="s">
        <v>284</v>
      </c>
      <c r="C59" s="112" t="s">
        <v>264</v>
      </c>
      <c r="D59" s="112" t="n">
        <v>4</v>
      </c>
      <c r="E59" s="112" t="n">
        <v>0</v>
      </c>
      <c r="F59" s="112" t="n">
        <v>21.8</v>
      </c>
      <c r="G59" s="112" t="n">
        <v>0</v>
      </c>
      <c r="H59" s="112" t="n">
        <f aca="false">E59*D59</f>
        <v>0</v>
      </c>
      <c r="I59" s="112" t="n">
        <f aca="false">F59*D59</f>
        <v>87.2</v>
      </c>
      <c r="J59" s="112" t="n">
        <f aca="false">G59*D59</f>
        <v>0</v>
      </c>
    </row>
    <row r="60" customFormat="false" ht="18" hidden="false" customHeight="true" outlineLevel="0" collapsed="false">
      <c r="A60" s="113" t="s">
        <v>285</v>
      </c>
      <c r="B60" s="114" t="s">
        <v>286</v>
      </c>
      <c r="C60" s="112" t="s">
        <v>264</v>
      </c>
      <c r="D60" s="112" t="n">
        <v>4</v>
      </c>
      <c r="E60" s="112" t="n">
        <v>0</v>
      </c>
      <c r="F60" s="112" t="n">
        <v>15.03</v>
      </c>
      <c r="G60" s="112" t="n">
        <v>0</v>
      </c>
      <c r="H60" s="112" t="n">
        <f aca="false">E60*D60</f>
        <v>0</v>
      </c>
      <c r="I60" s="112" t="n">
        <f aca="false">F60*D60</f>
        <v>60.12</v>
      </c>
      <c r="J60" s="112" t="n">
        <f aca="false">G60*D60</f>
        <v>0</v>
      </c>
    </row>
    <row r="61" customFormat="false" ht="30" hidden="false" customHeight="true" outlineLevel="0" collapsed="false">
      <c r="A61" s="113" t="s">
        <v>275</v>
      </c>
      <c r="B61" s="114" t="s">
        <v>292</v>
      </c>
      <c r="C61" s="112" t="s">
        <v>264</v>
      </c>
      <c r="D61" s="112" t="n">
        <v>1</v>
      </c>
      <c r="E61" s="112" t="n">
        <v>0</v>
      </c>
      <c r="F61" s="112" t="n">
        <v>0</v>
      </c>
      <c r="G61" s="112" t="n">
        <f aca="false">'Pesquisa de preços'!K22</f>
        <v>1033.33333333333</v>
      </c>
      <c r="H61" s="112" t="n">
        <f aca="false">E61*D61</f>
        <v>0</v>
      </c>
      <c r="I61" s="112" t="n">
        <f aca="false">F61*D61</f>
        <v>0</v>
      </c>
      <c r="J61" s="112" t="n">
        <f aca="false">G61*D61</f>
        <v>1033.33333333333</v>
      </c>
    </row>
    <row r="63" customFormat="false" ht="15" hidden="false" customHeight="true" outlineLevel="0" collapsed="false">
      <c r="H63" s="109" t="s">
        <v>272</v>
      </c>
      <c r="I63" s="109"/>
      <c r="J63" s="109"/>
    </row>
    <row r="64" customFormat="false" ht="15" hidden="false" customHeight="false" outlineLevel="0" collapsed="false">
      <c r="H64" s="109" t="s">
        <v>12</v>
      </c>
      <c r="I64" s="109" t="s">
        <v>196</v>
      </c>
      <c r="J64" s="109" t="s">
        <v>195</v>
      </c>
    </row>
    <row r="65" customFormat="false" ht="15" hidden="false" customHeight="false" outlineLevel="0" collapsed="false">
      <c r="H65" s="122" t="n">
        <f aca="false">SUM(H59:H61)</f>
        <v>0</v>
      </c>
      <c r="I65" s="122" t="n">
        <f aca="false">SUM(I59:I61)</f>
        <v>147.32</v>
      </c>
      <c r="J65" s="123" t="n">
        <f aca="false">SUM(J59:J61)</f>
        <v>1033.33333333333</v>
      </c>
    </row>
    <row r="69" customFormat="false" ht="15" hidden="false" customHeight="true" outlineLevel="0" collapsed="false">
      <c r="A69" s="111" t="s">
        <v>293</v>
      </c>
      <c r="B69" s="125" t="s">
        <v>24</v>
      </c>
      <c r="C69" s="111" t="s">
        <v>8</v>
      </c>
      <c r="D69" s="111" t="s">
        <v>232</v>
      </c>
      <c r="E69" s="111" t="s">
        <v>233</v>
      </c>
      <c r="F69" s="111"/>
      <c r="G69" s="111"/>
      <c r="H69" s="109" t="s">
        <v>234</v>
      </c>
      <c r="I69" s="109"/>
      <c r="J69" s="109"/>
    </row>
    <row r="70" customFormat="false" ht="24" hidden="false" customHeight="false" outlineLevel="0" collapsed="false">
      <c r="A70" s="111"/>
      <c r="B70" s="125"/>
      <c r="C70" s="111"/>
      <c r="D70" s="111"/>
      <c r="E70" s="126" t="s">
        <v>12</v>
      </c>
      <c r="F70" s="126" t="s">
        <v>196</v>
      </c>
      <c r="G70" s="126" t="s">
        <v>195</v>
      </c>
      <c r="H70" s="126" t="s">
        <v>12</v>
      </c>
      <c r="I70" s="126" t="s">
        <v>196</v>
      </c>
      <c r="J70" s="126" t="s">
        <v>195</v>
      </c>
    </row>
    <row r="71" customFormat="false" ht="15" hidden="false" customHeight="false" outlineLevel="0" collapsed="false">
      <c r="A71" s="113" t="s">
        <v>294</v>
      </c>
      <c r="B71" s="114" t="s">
        <v>295</v>
      </c>
      <c r="C71" s="112" t="s">
        <v>264</v>
      </c>
      <c r="D71" s="112" t="n">
        <v>40</v>
      </c>
      <c r="E71" s="112" t="n">
        <v>0</v>
      </c>
      <c r="F71" s="112" t="n">
        <v>106.4</v>
      </c>
      <c r="G71" s="112" t="n">
        <v>0</v>
      </c>
      <c r="H71" s="112" t="n">
        <v>0</v>
      </c>
      <c r="I71" s="112" t="n">
        <f aca="false">F71*D71</f>
        <v>4256</v>
      </c>
      <c r="J71" s="112" t="n">
        <v>0</v>
      </c>
    </row>
    <row r="73" customFormat="false" ht="15" hidden="false" customHeight="true" outlineLevel="0" collapsed="false">
      <c r="H73" s="109" t="s">
        <v>272</v>
      </c>
      <c r="I73" s="109"/>
      <c r="J73" s="109"/>
    </row>
    <row r="74" customFormat="false" ht="15" hidden="false" customHeight="false" outlineLevel="0" collapsed="false">
      <c r="H74" s="109" t="s">
        <v>12</v>
      </c>
      <c r="I74" s="109" t="s">
        <v>196</v>
      </c>
      <c r="J74" s="109" t="s">
        <v>195</v>
      </c>
    </row>
    <row r="75" customFormat="false" ht="15" hidden="false" customHeight="false" outlineLevel="0" collapsed="false">
      <c r="H75" s="122" t="n">
        <f aca="false">H71</f>
        <v>0</v>
      </c>
      <c r="I75" s="122" t="n">
        <f aca="false">I71</f>
        <v>4256</v>
      </c>
      <c r="J75" s="123" t="n">
        <f aca="false">J71</f>
        <v>0</v>
      </c>
    </row>
  </sheetData>
  <mergeCells count="39">
    <mergeCell ref="A1:I1"/>
    <mergeCell ref="A2:I2"/>
    <mergeCell ref="A4:J4"/>
    <mergeCell ref="A6:J6"/>
    <mergeCell ref="A8:A9"/>
    <mergeCell ref="B8:B9"/>
    <mergeCell ref="C8:C9"/>
    <mergeCell ref="D8:D9"/>
    <mergeCell ref="E8:G8"/>
    <mergeCell ref="H8:J8"/>
    <mergeCell ref="H27:J27"/>
    <mergeCell ref="A32:A33"/>
    <mergeCell ref="B32:B33"/>
    <mergeCell ref="C32:C33"/>
    <mergeCell ref="D32:D33"/>
    <mergeCell ref="E32:G32"/>
    <mergeCell ref="H32:J32"/>
    <mergeCell ref="H38:J38"/>
    <mergeCell ref="A45:A46"/>
    <mergeCell ref="B45:B46"/>
    <mergeCell ref="C45:C46"/>
    <mergeCell ref="D45:D46"/>
    <mergeCell ref="E45:G45"/>
    <mergeCell ref="H45:J45"/>
    <mergeCell ref="H52:J52"/>
    <mergeCell ref="A57:A58"/>
    <mergeCell ref="B57:B58"/>
    <mergeCell ref="C57:C58"/>
    <mergeCell ref="D57:D58"/>
    <mergeCell ref="E57:G57"/>
    <mergeCell ref="H57:J57"/>
    <mergeCell ref="H63:J63"/>
    <mergeCell ref="A69:A70"/>
    <mergeCell ref="B69:B70"/>
    <mergeCell ref="C69:C70"/>
    <mergeCell ref="D69:D70"/>
    <mergeCell ref="E69:G69"/>
    <mergeCell ref="H69:J69"/>
    <mergeCell ref="H73:J73"/>
  </mergeCells>
  <printOptions headings="false" gridLines="false" gridLinesSet="true" horizontalCentered="true" verticalCentered="false"/>
  <pageMargins left="0.118055555555556" right="0" top="0.39375" bottom="0" header="0.511805555555555" footer="0.511805555555555"/>
  <pageSetup paperSize="9" scale="56"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rowBreaks count="1" manualBreakCount="1">
    <brk id="56" man="true" max="16383" min="0"/>
  </rowBreaks>
  <drawing r:id="rId1"/>
</worksheet>
</file>

<file path=xl/worksheets/sheet4.xml><?xml version="1.0" encoding="utf-8"?>
<worksheet xmlns="http://schemas.openxmlformats.org/spreadsheetml/2006/main" xmlns:r="http://schemas.openxmlformats.org/officeDocument/2006/relationships">
  <sheetPr filterMode="false">
    <pageSetUpPr fitToPage="false"/>
  </sheetPr>
  <dimension ref="A2:L2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23" activeCellId="0" sqref="A23"/>
    </sheetView>
  </sheetViews>
  <sheetFormatPr defaultRowHeight="15" zeroHeight="false" outlineLevelRow="0" outlineLevelCol="0"/>
  <cols>
    <col collapsed="false" customWidth="true" hidden="false" outlineLevel="0" max="1025" min="1" style="0" width="8.67"/>
  </cols>
  <sheetData>
    <row r="2" customFormat="false" ht="15" hidden="false" customHeight="false" outlineLevel="0" collapsed="false">
      <c r="A2" s="100"/>
      <c r="B2" s="100"/>
      <c r="C2" s="100"/>
      <c r="D2" s="127" t="s">
        <v>296</v>
      </c>
      <c r="E2" s="127"/>
      <c r="F2" s="127"/>
      <c r="G2" s="127"/>
      <c r="H2" s="127"/>
      <c r="I2" s="127"/>
      <c r="J2" s="127"/>
      <c r="K2" s="127"/>
      <c r="L2" s="127"/>
    </row>
    <row r="3" customFormat="false" ht="22.5" hidden="false" customHeight="true" outlineLevel="0" collapsed="false">
      <c r="A3" s="100"/>
      <c r="B3" s="100"/>
      <c r="C3" s="100"/>
      <c r="D3" s="128" t="s">
        <v>297</v>
      </c>
      <c r="E3" s="128"/>
      <c r="F3" s="128"/>
      <c r="G3" s="128"/>
      <c r="H3" s="128"/>
      <c r="I3" s="128"/>
      <c r="J3" s="128"/>
      <c r="K3" s="128"/>
      <c r="L3" s="128"/>
    </row>
    <row r="4" customFormat="false" ht="62.25" hidden="false" customHeight="true" outlineLevel="0" collapsed="false">
      <c r="A4" s="100"/>
      <c r="B4" s="100"/>
      <c r="C4" s="100"/>
      <c r="D4" s="129" t="s">
        <v>298</v>
      </c>
      <c r="E4" s="129"/>
      <c r="F4" s="129"/>
      <c r="G4" s="129"/>
      <c r="H4" s="129"/>
      <c r="I4" s="129"/>
      <c r="J4" s="129"/>
      <c r="K4" s="129"/>
      <c r="L4" s="129"/>
    </row>
    <row r="5" customFormat="false" ht="15" hidden="false" customHeight="false" outlineLevel="0" collapsed="false">
      <c r="A5" s="100"/>
      <c r="B5" s="100"/>
      <c r="C5" s="100"/>
      <c r="D5" s="130" t="s">
        <v>299</v>
      </c>
      <c r="E5" s="130"/>
      <c r="F5" s="130"/>
      <c r="G5" s="130"/>
      <c r="H5" s="130"/>
      <c r="I5" s="130"/>
      <c r="J5" s="130"/>
      <c r="K5" s="130"/>
      <c r="L5" s="130"/>
    </row>
    <row r="6" customFormat="false" ht="15" hidden="false" customHeight="false" outlineLevel="0" collapsed="false">
      <c r="A6" s="100"/>
      <c r="B6" s="100"/>
      <c r="C6" s="100"/>
      <c r="D6" s="130" t="s">
        <v>300</v>
      </c>
      <c r="E6" s="130"/>
      <c r="F6" s="130"/>
      <c r="G6" s="130"/>
      <c r="H6" s="130"/>
      <c r="I6" s="130"/>
      <c r="J6" s="130"/>
      <c r="K6" s="130"/>
      <c r="L6" s="130"/>
    </row>
    <row r="7" customFormat="false" ht="15" hidden="false" customHeight="true" outlineLevel="0" collapsed="false">
      <c r="A7" s="131" t="s">
        <v>301</v>
      </c>
      <c r="B7" s="131"/>
      <c r="C7" s="131"/>
      <c r="D7" s="131"/>
      <c r="E7" s="131"/>
      <c r="F7" s="131"/>
      <c r="G7" s="131"/>
      <c r="H7" s="131"/>
      <c r="I7" s="131"/>
      <c r="J7" s="131"/>
      <c r="K7" s="131"/>
      <c r="L7" s="131"/>
    </row>
    <row r="8" customFormat="false" ht="15" hidden="false" customHeight="false" outlineLevel="0" collapsed="false">
      <c r="A8" s="131"/>
      <c r="B8" s="131"/>
      <c r="C8" s="131"/>
      <c r="D8" s="131"/>
      <c r="E8" s="131"/>
      <c r="F8" s="131"/>
      <c r="G8" s="131"/>
      <c r="H8" s="131"/>
      <c r="I8" s="131"/>
      <c r="J8" s="131"/>
      <c r="K8" s="131"/>
      <c r="L8" s="131"/>
    </row>
    <row r="9" customFormat="false" ht="15" hidden="false" customHeight="false" outlineLevel="0" collapsed="false">
      <c r="A9" s="131"/>
      <c r="B9" s="131"/>
      <c r="C9" s="131"/>
      <c r="D9" s="131"/>
      <c r="E9" s="131"/>
      <c r="F9" s="131"/>
      <c r="G9" s="131"/>
      <c r="H9" s="131"/>
      <c r="I9" s="131"/>
      <c r="J9" s="131"/>
      <c r="K9" s="131"/>
      <c r="L9" s="131"/>
    </row>
    <row r="10" customFormat="false" ht="15" hidden="false" customHeight="false" outlineLevel="0" collapsed="false">
      <c r="A10" s="131"/>
      <c r="B10" s="131"/>
      <c r="C10" s="131"/>
      <c r="D10" s="131"/>
      <c r="E10" s="131"/>
      <c r="F10" s="131"/>
      <c r="G10" s="131"/>
      <c r="H10" s="131"/>
      <c r="I10" s="131"/>
      <c r="J10" s="131"/>
      <c r="K10" s="131"/>
      <c r="L10" s="131"/>
    </row>
    <row r="11" customFormat="false" ht="15" hidden="false" customHeight="false" outlineLevel="0" collapsed="false">
      <c r="A11" s="131"/>
      <c r="B11" s="131"/>
      <c r="C11" s="131"/>
      <c r="D11" s="131"/>
      <c r="E11" s="131"/>
      <c r="F11" s="131"/>
      <c r="G11" s="131"/>
      <c r="H11" s="131"/>
      <c r="I11" s="131"/>
      <c r="J11" s="131"/>
      <c r="K11" s="131"/>
      <c r="L11" s="131"/>
    </row>
    <row r="12" customFormat="false" ht="15" hidden="false" customHeight="false" outlineLevel="0" collapsed="false">
      <c r="A12" s="131"/>
      <c r="B12" s="131"/>
      <c r="C12" s="131"/>
      <c r="D12" s="131"/>
      <c r="E12" s="131"/>
      <c r="F12" s="131"/>
      <c r="G12" s="131"/>
      <c r="H12" s="131"/>
      <c r="I12" s="131"/>
      <c r="J12" s="131"/>
      <c r="K12" s="131"/>
      <c r="L12" s="131"/>
    </row>
    <row r="13" customFormat="false" ht="15" hidden="false" customHeight="false" outlineLevel="0" collapsed="false">
      <c r="A13" s="131"/>
      <c r="B13" s="131"/>
      <c r="C13" s="131"/>
      <c r="D13" s="131"/>
      <c r="E13" s="131"/>
      <c r="F13" s="131"/>
      <c r="G13" s="131"/>
      <c r="H13" s="131"/>
      <c r="I13" s="131"/>
      <c r="J13" s="131"/>
      <c r="K13" s="131"/>
      <c r="L13" s="131"/>
    </row>
    <row r="14" customFormat="false" ht="83.25" hidden="false" customHeight="true" outlineLevel="0" collapsed="false">
      <c r="A14" s="131"/>
      <c r="B14" s="131"/>
      <c r="C14" s="131"/>
      <c r="D14" s="131"/>
      <c r="E14" s="131"/>
      <c r="F14" s="131"/>
      <c r="G14" s="131"/>
      <c r="H14" s="131"/>
      <c r="I14" s="131"/>
      <c r="J14" s="131"/>
      <c r="K14" s="131"/>
      <c r="L14" s="131"/>
    </row>
    <row r="15" customFormat="false" ht="15" hidden="false" customHeight="false" outlineLevel="0" collapsed="false">
      <c r="A15" s="127" t="s">
        <v>302</v>
      </c>
      <c r="B15" s="127"/>
      <c r="C15" s="127"/>
      <c r="D15" s="127"/>
      <c r="E15" s="127"/>
      <c r="F15" s="127"/>
      <c r="G15" s="127"/>
      <c r="H15" s="127"/>
      <c r="I15" s="127"/>
      <c r="J15" s="127"/>
      <c r="K15" s="127"/>
      <c r="L15" s="127"/>
    </row>
    <row r="16" customFormat="false" ht="15" hidden="false" customHeight="false" outlineLevel="0" collapsed="false">
      <c r="A16" s="128" t="s">
        <v>303</v>
      </c>
      <c r="B16" s="128"/>
      <c r="C16" s="128"/>
      <c r="D16" s="128"/>
      <c r="E16" s="128"/>
      <c r="F16" s="128"/>
      <c r="G16" s="128"/>
      <c r="H16" s="128"/>
      <c r="I16" s="132" t="s">
        <v>304</v>
      </c>
      <c r="J16" s="132"/>
      <c r="K16" s="132"/>
      <c r="L16" s="132"/>
    </row>
    <row r="17" customFormat="false" ht="15" hidden="false" customHeight="false" outlineLevel="0" collapsed="false">
      <c r="A17" s="128"/>
      <c r="B17" s="128"/>
      <c r="C17" s="128"/>
      <c r="D17" s="128"/>
      <c r="E17" s="128"/>
      <c r="F17" s="128"/>
      <c r="G17" s="128"/>
      <c r="H17" s="128"/>
      <c r="I17" s="132" t="s">
        <v>305</v>
      </c>
      <c r="J17" s="132"/>
      <c r="K17" s="132" t="s">
        <v>306</v>
      </c>
      <c r="L17" s="132"/>
    </row>
    <row r="18" customFormat="false" ht="15" hidden="false" customHeight="false" outlineLevel="0" collapsed="false">
      <c r="A18" s="133" t="s">
        <v>307</v>
      </c>
      <c r="B18" s="133"/>
      <c r="C18" s="133"/>
      <c r="D18" s="133"/>
      <c r="E18" s="133"/>
      <c r="F18" s="133"/>
      <c r="G18" s="133"/>
      <c r="H18" s="133"/>
      <c r="I18" s="134" t="n">
        <v>9754</v>
      </c>
      <c r="J18" s="134"/>
      <c r="K18" s="134" t="n">
        <v>950</v>
      </c>
      <c r="L18" s="134"/>
    </row>
    <row r="19" customFormat="false" ht="15" hidden="false" customHeight="false" outlineLevel="0" collapsed="false">
      <c r="A19" s="133" t="s">
        <v>308</v>
      </c>
      <c r="B19" s="133"/>
      <c r="C19" s="133"/>
      <c r="D19" s="133"/>
      <c r="E19" s="133"/>
      <c r="F19" s="133"/>
      <c r="G19" s="133"/>
      <c r="H19" s="133"/>
      <c r="I19" s="134" t="n">
        <v>10658</v>
      </c>
      <c r="J19" s="134"/>
      <c r="K19" s="134" t="s">
        <v>309</v>
      </c>
      <c r="L19" s="134"/>
    </row>
    <row r="20" customFormat="false" ht="15" hidden="false" customHeight="false" outlineLevel="0" collapsed="false">
      <c r="A20" s="133" t="s">
        <v>310</v>
      </c>
      <c r="B20" s="133"/>
      <c r="C20" s="133"/>
      <c r="D20" s="133"/>
      <c r="E20" s="133"/>
      <c r="F20" s="133"/>
      <c r="G20" s="133"/>
      <c r="H20" s="133"/>
      <c r="I20" s="134" t="n">
        <v>7450</v>
      </c>
      <c r="J20" s="134"/>
      <c r="K20" s="134" t="n">
        <v>850</v>
      </c>
      <c r="L20" s="134"/>
    </row>
    <row r="21" customFormat="false" ht="15" hidden="false" customHeight="false" outlineLevel="0" collapsed="false">
      <c r="A21" s="133" t="s">
        <v>311</v>
      </c>
      <c r="B21" s="133"/>
      <c r="C21" s="133"/>
      <c r="D21" s="133"/>
      <c r="E21" s="133"/>
      <c r="F21" s="133"/>
      <c r="G21" s="133"/>
      <c r="H21" s="133"/>
      <c r="I21" s="134" t="s">
        <v>309</v>
      </c>
      <c r="J21" s="134"/>
      <c r="K21" s="134" t="n">
        <v>1300</v>
      </c>
      <c r="L21" s="134"/>
    </row>
    <row r="22" customFormat="false" ht="15" hidden="false" customHeight="false" outlineLevel="0" collapsed="false">
      <c r="A22" s="135" t="s">
        <v>312</v>
      </c>
      <c r="B22" s="135"/>
      <c r="C22" s="135"/>
      <c r="D22" s="135"/>
      <c r="E22" s="135"/>
      <c r="F22" s="135"/>
      <c r="G22" s="135"/>
      <c r="H22" s="135"/>
      <c r="I22" s="136" t="n">
        <f aca="false">AVERAGE(I18:J21)</f>
        <v>9287.33333333333</v>
      </c>
      <c r="J22" s="136"/>
      <c r="K22" s="136" t="n">
        <f aca="false">AVERAGE(K18:L21)</f>
        <v>1033.33333333333</v>
      </c>
      <c r="L22" s="136"/>
    </row>
    <row r="23" customFormat="false" ht="13.8" hidden="false" customHeight="false" outlineLevel="0" collapsed="false">
      <c r="A23" s="137"/>
      <c r="B23" s="137"/>
      <c r="C23" s="137"/>
      <c r="D23" s="137"/>
      <c r="E23" s="137"/>
      <c r="F23" s="137"/>
      <c r="G23" s="137"/>
      <c r="H23" s="137"/>
      <c r="I23" s="137"/>
      <c r="J23" s="137"/>
      <c r="K23" s="137"/>
      <c r="L23" s="137"/>
    </row>
    <row r="24" customFormat="false" ht="13.8" hidden="false" customHeight="false" outlineLevel="0" collapsed="false">
      <c r="A24" s="137"/>
      <c r="B24" s="137"/>
      <c r="C24" s="137"/>
      <c r="D24" s="137"/>
      <c r="E24" s="137"/>
      <c r="F24" s="137"/>
      <c r="G24" s="137"/>
      <c r="H24" s="137"/>
      <c r="I24" s="137"/>
      <c r="J24" s="137"/>
      <c r="K24" s="137"/>
      <c r="L24" s="137"/>
    </row>
    <row r="25" customFormat="false" ht="15" hidden="false" customHeight="true" outlineLevel="0" collapsed="false">
      <c r="A25" s="138" t="s">
        <v>313</v>
      </c>
      <c r="B25" s="138"/>
      <c r="C25" s="138"/>
      <c r="D25" s="138"/>
      <c r="E25" s="138"/>
      <c r="F25" s="138"/>
      <c r="G25" s="138"/>
      <c r="H25" s="138"/>
      <c r="I25" s="138"/>
      <c r="J25" s="138"/>
      <c r="K25" s="138"/>
      <c r="L25" s="138"/>
    </row>
  </sheetData>
  <mergeCells count="29">
    <mergeCell ref="A2:C6"/>
    <mergeCell ref="D2:L2"/>
    <mergeCell ref="D3:L3"/>
    <mergeCell ref="D4:L4"/>
    <mergeCell ref="D5:L5"/>
    <mergeCell ref="D6:L6"/>
    <mergeCell ref="A7:L14"/>
    <mergeCell ref="A15:L15"/>
    <mergeCell ref="A16:H17"/>
    <mergeCell ref="I16:L16"/>
    <mergeCell ref="I17:J17"/>
    <mergeCell ref="K17:L17"/>
    <mergeCell ref="A18:H18"/>
    <mergeCell ref="I18:J18"/>
    <mergeCell ref="K18:L18"/>
    <mergeCell ref="A19:H19"/>
    <mergeCell ref="I19:J19"/>
    <mergeCell ref="K19:L19"/>
    <mergeCell ref="A20:H20"/>
    <mergeCell ref="I20:J20"/>
    <mergeCell ref="K20:L20"/>
    <mergeCell ref="A21:H21"/>
    <mergeCell ref="I21:J21"/>
    <mergeCell ref="K21:L21"/>
    <mergeCell ref="A22:H22"/>
    <mergeCell ref="I22:J22"/>
    <mergeCell ref="K22:L22"/>
    <mergeCell ref="A23:L24"/>
    <mergeCell ref="A25:L31"/>
  </mergeCells>
  <printOptions headings="false" gridLines="false" gridLinesSet="true" horizontalCentered="false" verticalCentered="false"/>
  <pageMargins left="0.511805555555555" right="0.118055555555556" top="0.7875" bottom="0.7875" header="0.511805555555555" footer="0.511805555555555"/>
  <pageSetup paperSize="9" scale="85"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5.xml><?xml version="1.0" encoding="utf-8"?>
<worksheet xmlns="http://schemas.openxmlformats.org/spreadsheetml/2006/main" xmlns:r="http://schemas.openxmlformats.org/officeDocument/2006/relationships">
  <sheetPr filterMode="false">
    <pageSetUpPr fitToPage="false"/>
  </sheetPr>
  <dimension ref="C3:M24"/>
  <sheetViews>
    <sheetView showFormulas="false" showGridLines="true" showRowColHeaders="true" showZeros="true" rightToLeft="false" tabSelected="false" showOutlineSymbols="true" defaultGridColor="true" view="normal" topLeftCell="A19" colorId="64" zoomScale="100" zoomScaleNormal="100" zoomScalePageLayoutView="100" workbookViewId="0">
      <selection pane="topLeft" activeCell="B30" activeCellId="0" sqref="B30"/>
    </sheetView>
  </sheetViews>
  <sheetFormatPr defaultRowHeight="15" zeroHeight="false" outlineLevelRow="0" outlineLevelCol="0"/>
  <cols>
    <col collapsed="false" customWidth="true" hidden="false" outlineLevel="0" max="1" min="1" style="0" width="10.71"/>
    <col collapsed="false" customWidth="true" hidden="false" outlineLevel="0" max="2" min="2" style="0" width="8.67"/>
    <col collapsed="false" customWidth="true" hidden="false" outlineLevel="0" max="3" min="3" style="0" width="6.15"/>
    <col collapsed="false" customWidth="true" hidden="false" outlineLevel="0" max="4" min="4" style="0" width="62.42"/>
    <col collapsed="false" customWidth="true" hidden="false" outlineLevel="0" max="5" min="5" style="0" width="10.71"/>
    <col collapsed="false" customWidth="true" hidden="false" outlineLevel="0" max="6" min="6" style="0" width="13.14"/>
    <col collapsed="false" customWidth="true" hidden="false" outlineLevel="0" max="7" min="7" style="0" width="12.71"/>
    <col collapsed="false" customWidth="true" hidden="false" outlineLevel="0" max="8" min="8" style="0" width="12.57"/>
    <col collapsed="false" customWidth="true" hidden="false" outlineLevel="0" max="9" min="9" style="0" width="12.42"/>
    <col collapsed="false" customWidth="true" hidden="false" outlineLevel="0" max="10" min="10" style="0" width="16.42"/>
    <col collapsed="false" customWidth="true" hidden="false" outlineLevel="0" max="11" min="11" style="0" width="15.71"/>
    <col collapsed="false" customWidth="true" hidden="false" outlineLevel="0" max="12" min="12" style="0" width="8.67"/>
    <col collapsed="false" customWidth="true" hidden="false" outlineLevel="0" max="13" min="13" style="0" width="11.71"/>
    <col collapsed="false" customWidth="true" hidden="false" outlineLevel="0" max="1025" min="14" style="0" width="8.67"/>
  </cols>
  <sheetData>
    <row r="3" customFormat="false" ht="15.75" hidden="false" customHeight="false" outlineLevel="0" collapsed="false"/>
    <row r="4" customFormat="false" ht="15.75" hidden="false" customHeight="false" outlineLevel="0" collapsed="false">
      <c r="C4" s="139" t="s">
        <v>314</v>
      </c>
      <c r="D4" s="139"/>
      <c r="E4" s="139"/>
      <c r="F4" s="139"/>
      <c r="G4" s="139"/>
      <c r="H4" s="139"/>
      <c r="I4" s="139"/>
      <c r="J4" s="139"/>
      <c r="K4" s="139"/>
    </row>
    <row r="5" customFormat="false" ht="27.75" hidden="false" customHeight="true" outlineLevel="0" collapsed="false">
      <c r="C5" s="140" t="s">
        <v>315</v>
      </c>
      <c r="D5" s="141"/>
      <c r="E5" s="142" t="s">
        <v>316</v>
      </c>
      <c r="F5" s="142"/>
      <c r="G5" s="142"/>
      <c r="H5" s="142"/>
      <c r="I5" s="142"/>
      <c r="J5" s="142"/>
      <c r="K5" s="143" t="s">
        <v>317</v>
      </c>
    </row>
    <row r="6" customFormat="false" ht="15" hidden="false" customHeight="false" outlineLevel="0" collapsed="false">
      <c r="C6" s="144" t="s">
        <v>318</v>
      </c>
      <c r="D6" s="145"/>
      <c r="E6" s="146" t="s">
        <v>319</v>
      </c>
      <c r="F6" s="146"/>
      <c r="G6" s="146"/>
      <c r="H6" s="146"/>
      <c r="I6" s="146"/>
      <c r="J6" s="146"/>
      <c r="K6" s="147" t="s">
        <v>320</v>
      </c>
    </row>
    <row r="7" customFormat="false" ht="15" hidden="false" customHeight="true" outlineLevel="0" collapsed="false">
      <c r="C7" s="148" t="s">
        <v>321</v>
      </c>
      <c r="D7" s="149" t="s">
        <v>7</v>
      </c>
      <c r="E7" s="150" t="s">
        <v>322</v>
      </c>
      <c r="F7" s="150"/>
      <c r="G7" s="150"/>
      <c r="H7" s="150"/>
      <c r="I7" s="150"/>
      <c r="J7" s="150"/>
      <c r="K7" s="151" t="s">
        <v>323</v>
      </c>
    </row>
    <row r="8" customFormat="false" ht="15" hidden="false" customHeight="false" outlineLevel="0" collapsed="false">
      <c r="C8" s="148"/>
      <c r="D8" s="149"/>
      <c r="E8" s="150" t="s">
        <v>324</v>
      </c>
      <c r="F8" s="152" t="s">
        <v>325</v>
      </c>
      <c r="G8" s="150" t="s">
        <v>326</v>
      </c>
      <c r="H8" s="150" t="s">
        <v>327</v>
      </c>
      <c r="I8" s="150" t="s">
        <v>328</v>
      </c>
      <c r="J8" s="150" t="s">
        <v>329</v>
      </c>
      <c r="K8" s="151"/>
      <c r="M8" s="153"/>
    </row>
    <row r="9" customFormat="false" ht="20.1" hidden="false" customHeight="true" outlineLevel="0" collapsed="false">
      <c r="C9" s="154" t="n">
        <v>1</v>
      </c>
      <c r="D9" s="155" t="s">
        <v>330</v>
      </c>
      <c r="E9" s="156" t="n">
        <v>0.25</v>
      </c>
      <c r="F9" s="156" t="n">
        <v>0.25</v>
      </c>
      <c r="G9" s="156" t="n">
        <v>0.25</v>
      </c>
      <c r="H9" s="156" t="n">
        <v>0.25</v>
      </c>
      <c r="I9" s="156"/>
      <c r="J9" s="156"/>
      <c r="K9" s="156" t="n">
        <v>1</v>
      </c>
    </row>
    <row r="10" customFormat="false" ht="20.1" hidden="false" customHeight="true" outlineLevel="0" collapsed="false">
      <c r="C10" s="154"/>
      <c r="D10" s="155"/>
      <c r="E10" s="157" t="n">
        <v>1330.4256</v>
      </c>
      <c r="F10" s="157" t="n">
        <v>1330.4256</v>
      </c>
      <c r="G10" s="157" t="n">
        <v>1330.4256</v>
      </c>
      <c r="H10" s="157" t="n">
        <v>1330.4256</v>
      </c>
      <c r="I10" s="158"/>
      <c r="J10" s="158"/>
      <c r="K10" s="159" t="n">
        <f aca="false">SUM(E10:J10)</f>
        <v>5321.7024</v>
      </c>
      <c r="M10" s="153"/>
    </row>
    <row r="11" customFormat="false" ht="15" hidden="false" customHeight="false" outlineLevel="0" collapsed="false">
      <c r="C11" s="154" t="n">
        <v>2</v>
      </c>
      <c r="D11" s="160" t="s">
        <v>28</v>
      </c>
      <c r="E11" s="156" t="n">
        <v>1</v>
      </c>
      <c r="F11" s="156"/>
      <c r="G11" s="156"/>
      <c r="H11" s="156"/>
      <c r="I11" s="156"/>
      <c r="J11" s="156"/>
      <c r="K11" s="156" t="n">
        <v>1</v>
      </c>
    </row>
    <row r="12" customFormat="false" ht="15" hidden="false" customHeight="false" outlineLevel="0" collapsed="false">
      <c r="C12" s="154"/>
      <c r="D12" s="160"/>
      <c r="E12" s="157" t="n">
        <v>268.610928</v>
      </c>
      <c r="F12" s="156"/>
      <c r="G12" s="156"/>
      <c r="H12" s="156"/>
      <c r="I12" s="156"/>
      <c r="J12" s="156"/>
      <c r="K12" s="159" t="n">
        <f aca="false">SUM(E12:J12)</f>
        <v>268.610928</v>
      </c>
    </row>
    <row r="13" customFormat="false" ht="15" hidden="false" customHeight="false" outlineLevel="0" collapsed="false">
      <c r="C13" s="154" t="n">
        <v>3</v>
      </c>
      <c r="D13" s="160" t="s">
        <v>20</v>
      </c>
      <c r="E13" s="156" t="n">
        <v>1</v>
      </c>
      <c r="F13" s="156"/>
      <c r="G13" s="156"/>
      <c r="H13" s="156"/>
      <c r="I13" s="156"/>
      <c r="J13" s="156"/>
      <c r="K13" s="156" t="n">
        <v>1</v>
      </c>
    </row>
    <row r="14" customFormat="false" ht="15" hidden="false" customHeight="false" outlineLevel="0" collapsed="false">
      <c r="C14" s="154"/>
      <c r="D14" s="160"/>
      <c r="E14" s="157" t="n">
        <v>725.84549234</v>
      </c>
      <c r="F14" s="156"/>
      <c r="G14" s="156"/>
      <c r="H14" s="156"/>
      <c r="I14" s="156"/>
      <c r="J14" s="156"/>
      <c r="K14" s="159" t="n">
        <f aca="false">SUM(E14:J14)</f>
        <v>725.84549234</v>
      </c>
      <c r="M14" s="153"/>
    </row>
    <row r="15" customFormat="false" ht="15" hidden="false" customHeight="true" outlineLevel="0" collapsed="false">
      <c r="C15" s="154" t="n">
        <v>4</v>
      </c>
      <c r="D15" s="161" t="s">
        <v>331</v>
      </c>
      <c r="E15" s="156"/>
      <c r="F15" s="156"/>
      <c r="G15" s="156" t="n">
        <v>0.5</v>
      </c>
      <c r="H15" s="156" t="n">
        <v>0.5</v>
      </c>
      <c r="I15" s="156"/>
      <c r="J15" s="156"/>
      <c r="K15" s="156" t="n">
        <v>1</v>
      </c>
    </row>
    <row r="16" customFormat="false" ht="15" hidden="false" customHeight="false" outlineLevel="0" collapsed="false">
      <c r="C16" s="154"/>
      <c r="D16" s="161"/>
      <c r="E16" s="156"/>
      <c r="F16" s="156"/>
      <c r="G16" s="157" t="n">
        <v>3345.25283311167</v>
      </c>
      <c r="H16" s="157" t="n">
        <v>3345.25283311167</v>
      </c>
      <c r="I16" s="156"/>
      <c r="J16" s="156"/>
      <c r="K16" s="159" t="n">
        <f aca="false">SUM(G16:J16)</f>
        <v>6690.50566622333</v>
      </c>
    </row>
    <row r="17" customFormat="false" ht="15" hidden="false" customHeight="true" outlineLevel="0" collapsed="false">
      <c r="C17" s="162" t="n">
        <v>6</v>
      </c>
      <c r="D17" s="161" t="s">
        <v>332</v>
      </c>
      <c r="E17" s="156"/>
      <c r="F17" s="156"/>
      <c r="G17" s="156"/>
      <c r="H17" s="156"/>
      <c r="I17" s="156" t="n">
        <v>0.5</v>
      </c>
      <c r="J17" s="156" t="n">
        <v>0.5</v>
      </c>
      <c r="K17" s="156" t="n">
        <v>1</v>
      </c>
    </row>
    <row r="18" customFormat="false" ht="15" hidden="false" customHeight="false" outlineLevel="0" collapsed="false">
      <c r="C18" s="162"/>
      <c r="D18" s="161"/>
      <c r="E18" s="156"/>
      <c r="F18" s="156"/>
      <c r="G18" s="156"/>
      <c r="H18" s="156"/>
      <c r="I18" s="157" t="n">
        <v>7845.212161755</v>
      </c>
      <c r="J18" s="157" t="n">
        <v>7845.212161755</v>
      </c>
      <c r="K18" s="159" t="n">
        <f aca="false">SUM(E18:J18)</f>
        <v>15690.42432351</v>
      </c>
    </row>
    <row r="19" customFormat="false" ht="15" hidden="false" customHeight="true" outlineLevel="0" collapsed="false">
      <c r="C19" s="162" t="n">
        <v>7</v>
      </c>
      <c r="D19" s="161" t="s">
        <v>333</v>
      </c>
      <c r="E19" s="156"/>
      <c r="F19" s="156"/>
      <c r="G19" s="156"/>
      <c r="H19" s="156"/>
      <c r="I19" s="156"/>
      <c r="J19" s="156" t="n">
        <v>1</v>
      </c>
      <c r="K19" s="156" t="n">
        <v>1</v>
      </c>
    </row>
    <row r="20" customFormat="false" ht="15" hidden="false" customHeight="false" outlineLevel="0" collapsed="false">
      <c r="C20" s="162"/>
      <c r="D20" s="161"/>
      <c r="E20" s="156"/>
      <c r="F20" s="156"/>
      <c r="G20" s="156"/>
      <c r="H20" s="156"/>
      <c r="I20" s="156"/>
      <c r="J20" s="157" t="n">
        <v>11121.5509893333</v>
      </c>
      <c r="K20" s="159" t="n">
        <f aca="false">SUM(E20:J20)</f>
        <v>11121.5509893333</v>
      </c>
    </row>
    <row r="21" customFormat="false" ht="15" hidden="false" customHeight="false" outlineLevel="0" collapsed="false">
      <c r="C21" s="162" t="n">
        <v>8</v>
      </c>
      <c r="D21" s="163" t="s">
        <v>334</v>
      </c>
      <c r="E21" s="164"/>
      <c r="F21" s="164"/>
      <c r="G21" s="164"/>
      <c r="H21" s="164"/>
      <c r="I21" s="164"/>
      <c r="J21" s="156" t="n">
        <v>1</v>
      </c>
      <c r="K21" s="156" t="n">
        <v>1</v>
      </c>
    </row>
    <row r="22" customFormat="false" ht="15.75" hidden="false" customHeight="false" outlineLevel="0" collapsed="false">
      <c r="C22" s="162"/>
      <c r="D22" s="163"/>
      <c r="E22" s="165"/>
      <c r="F22" s="165"/>
      <c r="G22" s="165"/>
      <c r="H22" s="165"/>
      <c r="I22" s="165"/>
      <c r="J22" s="157" t="n">
        <v>553.5672</v>
      </c>
      <c r="K22" s="166" t="n">
        <f aca="false">SUM(E22:J22)</f>
        <v>553.5672</v>
      </c>
    </row>
    <row r="23" customFormat="false" ht="15" hidden="false" customHeight="false" outlineLevel="0" collapsed="false">
      <c r="C23" s="167" t="s">
        <v>335</v>
      </c>
      <c r="D23" s="167"/>
      <c r="E23" s="168" t="n">
        <f aca="false">E10+E12+E14</f>
        <v>2324.88202034</v>
      </c>
      <c r="F23" s="168" t="n">
        <f aca="false">F10</f>
        <v>1330.4256</v>
      </c>
      <c r="G23" s="168" t="n">
        <f aca="false">G16</f>
        <v>3345.25283311167</v>
      </c>
      <c r="H23" s="168" t="n">
        <f aca="false">H16</f>
        <v>3345.25283311167</v>
      </c>
      <c r="I23" s="168" t="n">
        <f aca="false">I18</f>
        <v>7845.212161755</v>
      </c>
      <c r="J23" s="168" t="n">
        <f aca="false">J18+J20+J22</f>
        <v>19520.3303510883</v>
      </c>
      <c r="K23" s="169" t="n">
        <f aca="false">K10+K12+K14+K16+K18+K20+K22</f>
        <v>40372.2069994067</v>
      </c>
    </row>
    <row r="24" customFormat="false" ht="15.75" hidden="false" customHeight="false" outlineLevel="0" collapsed="false">
      <c r="C24" s="170" t="s">
        <v>336</v>
      </c>
      <c r="D24" s="170"/>
      <c r="E24" s="171"/>
      <c r="F24" s="171" t="n">
        <f aca="false">E23+F23</f>
        <v>3655.30762034</v>
      </c>
      <c r="G24" s="171" t="n">
        <f aca="false">F24+G23</f>
        <v>7000.56045345167</v>
      </c>
      <c r="H24" s="171" t="n">
        <f aca="false">G24+H23</f>
        <v>10345.8132865633</v>
      </c>
      <c r="I24" s="171" t="n">
        <f aca="false">H24+I23</f>
        <v>18191.0254483183</v>
      </c>
      <c r="J24" s="171" t="n">
        <f aca="false">I24+J23</f>
        <v>37711.3557994067</v>
      </c>
      <c r="K24" s="169"/>
    </row>
  </sheetData>
  <mergeCells count="24">
    <mergeCell ref="C4:K4"/>
    <mergeCell ref="E5:J5"/>
    <mergeCell ref="E6:J6"/>
    <mergeCell ref="C7:C8"/>
    <mergeCell ref="D7:D8"/>
    <mergeCell ref="E7:J7"/>
    <mergeCell ref="K7:K8"/>
    <mergeCell ref="C9:C10"/>
    <mergeCell ref="D9:D10"/>
    <mergeCell ref="C11:C12"/>
    <mergeCell ref="D11:D12"/>
    <mergeCell ref="C13:C14"/>
    <mergeCell ref="D13:D14"/>
    <mergeCell ref="C15:C16"/>
    <mergeCell ref="D15:D16"/>
    <mergeCell ref="C17:C18"/>
    <mergeCell ref="D17:D18"/>
    <mergeCell ref="C19:C20"/>
    <mergeCell ref="D19:D20"/>
    <mergeCell ref="C21:C22"/>
    <mergeCell ref="D21:D22"/>
    <mergeCell ref="C23:D23"/>
    <mergeCell ref="K23:K24"/>
    <mergeCell ref="C24:D24"/>
  </mergeCells>
  <printOptions headings="false" gridLines="false" gridLinesSet="true" horizontalCentered="false" verticalCentered="false"/>
  <pageMargins left="0.511805555555555" right="0.511805555555555" top="0.7875" bottom="0.78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LibreOffice/5.3.6.1$Windows_X86_64 LibreOffice_project/686f202eff87ef707079aeb7f485847613344eb7</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2015-07-31T12:09:19Z</dcterms:created>
  <dc:creator>elton</dc:creator>
  <dc:description/>
  <dc:language>pt-BR</dc:language>
  <cp:lastModifiedBy/>
  <cp:lastPrinted>2018-04-06T19:18:28Z</cp:lastPrinted>
  <dcterms:modified xsi:type="dcterms:W3CDTF">2019-05-23T11:11:24Z</dcterms:modified>
  <cp:revision>1</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